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avel Charg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'Travel Charges'!$A$5:$S$105</definedName>
    <definedName name="_xlnm._FilterDatabase" localSheetId="2" hidden="1">'Assumptions'!$A$2:$D$9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0.0 &quot;miles&quot;"/>
    <numFmt numFmtId="165" formatCode="0.0%"/>
    <numFmt numFmtId="166" formatCode="0.0 &quot;labor hours&quot;"/>
    <numFmt numFmtId="167" formatCode="$#,##0.00;[Red]-$#,##0.00"/>
    <numFmt numFmtId="168" formatCode="mm/dd/yyyy"/>
    <numFmt numFmtId="169" formatCode="0.00 &quot;hours&quot;"/>
    <numFmt numFmtId="170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E73"/>
      <sz val="9"/>
    </font>
    <font>
      <name val="Calibri"/>
      <b val="1"/>
      <color rgb="00FFFFFF"/>
      <sz val="10"/>
    </font>
    <font>
      <name val="Calibri"/>
      <b val="1"/>
      <color rgb="00243746"/>
      <sz val="10"/>
    </font>
    <font>
      <name val="Calibri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FFFFF"/>
      </patternFill>
    </fill>
    <fill>
      <patternFill patternType="solid">
        <fgColor rgb="00F1F6F7"/>
      </patternFill>
    </fill>
    <fill>
      <patternFill patternType="solid">
        <fgColor rgb="00E87524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8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 wrapText="1"/>
    </xf>
    <xf numFmtId="164" fontId="5" fillId="7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right" vertical="center"/>
    </xf>
    <xf numFmtId="169" fontId="5" fillId="7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167" fontId="5" fillId="7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9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70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8" fontId="5" fillId="7" borderId="1" applyAlignment="1" pivotButton="0" quotePrefix="0" xfId="0">
      <alignment horizontal="center" vertical="center" wrapText="1"/>
    </xf>
    <xf numFmtId="169" fontId="5" fillId="7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167" fontId="5" fillId="7" borderId="1" applyAlignment="1" pivotButton="0" quotePrefix="0" xfId="0">
      <alignment horizontal="right" vertical="center"/>
    </xf>
    <xf numFmtId="169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70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31" customWidth="1" min="4" max="4"/>
    <col width="18" customWidth="1" min="5" max="5"/>
  </cols>
  <sheetData>
    <row r="1" ht="28" customHeight="1">
      <c r="A1" s="1" t="inlineStr">
        <is>
          <t>HVAC Travel Charge Calculator</t>
        </is>
      </c>
      <c r="B1" s="29" t="n"/>
      <c r="C1" s="29" t="n"/>
      <c r="D1" s="29" t="n"/>
      <c r="E1" s="30" t="n"/>
    </row>
    <row r="2" ht="20" customHeight="1">
      <c r="A2" s="2" t="inlineStr">
        <is>
          <t>Indicators are calculated from entered travel records.</t>
        </is>
      </c>
    </row>
    <row r="3"/>
    <row r="4">
      <c r="A4" s="3" t="inlineStr">
        <is>
          <t>Travel indicators</t>
        </is>
      </c>
      <c r="B4" s="3" t="inlineStr">
        <is>
          <t>Value</t>
        </is>
      </c>
      <c r="D4" s="3" t="inlineStr">
        <is>
          <t>Quote checks</t>
        </is>
      </c>
      <c r="E4" s="3" t="inlineStr">
        <is>
          <t>Value</t>
        </is>
      </c>
    </row>
    <row r="5">
      <c r="A5" s="4" t="inlineStr">
        <is>
          <t>Records entered</t>
        </is>
      </c>
      <c r="B5" s="5">
        <f>COUNT('Travel Charges'!$A$6:$A$105)</f>
        <v/>
      </c>
      <c r="D5" s="4" t="inlineStr">
        <is>
          <t>Quotes entered</t>
        </is>
      </c>
      <c r="E5" s="5">
        <f>COUNT('Travel Charges'!$R$6:$R$105)</f>
        <v/>
      </c>
    </row>
    <row r="6">
      <c r="A6" s="6" t="inlineStr">
        <is>
          <t>Total travel miles</t>
        </is>
      </c>
      <c r="B6" s="7">
        <f>IFERROR(SUM('Travel Charges'!$K$6:$K$105),0)</f>
        <v/>
      </c>
      <c r="D6" s="6" t="inlineStr">
        <is>
          <t>Quote coverage</t>
        </is>
      </c>
      <c r="E6" s="31">
        <f>IFERROR(COUNT('Travel Charges'!$R$6:$R$105)/COUNT('Travel Charges'!$Q$6:$Q$105),"")</f>
        <v/>
      </c>
    </row>
    <row r="7">
      <c r="A7" s="4" t="inlineStr">
        <is>
          <t>Total drive hours</t>
        </is>
      </c>
      <c r="B7" s="32">
        <f>IFERROR(SUM('Travel Charges'!$L$6:$L$105),0)</f>
        <v/>
      </c>
      <c r="D7" s="4" t="inlineStr">
        <is>
          <t>Average calculated charge</t>
        </is>
      </c>
      <c r="E7" s="33">
        <f>IFERROR(AVERAGE('Travel Charges'!$Q$6:$Q$105),"")</f>
        <v/>
      </c>
    </row>
    <row r="8">
      <c r="A8" s="6" t="inlineStr">
        <is>
          <t>Estimated vehicle cost</t>
        </is>
      </c>
      <c r="B8" s="34">
        <f>IFERROR(SUM('Travel Charges'!$M$6:$M$105),0)</f>
        <v/>
      </c>
      <c r="D8" s="6" t="inlineStr">
        <is>
          <t>Average quote variance</t>
        </is>
      </c>
      <c r="E8" s="34">
        <f>IFERROR(AVERAGE('Travel Charges'!$S$6:$S$105),"")</f>
        <v/>
      </c>
    </row>
    <row r="9">
      <c r="A9" s="4" t="inlineStr">
        <is>
          <t>Estimated drive labor cost</t>
        </is>
      </c>
      <c r="B9" s="33">
        <f>IFERROR(SUM('Travel Charges'!$N$6:$N$105),0)</f>
        <v/>
      </c>
      <c r="D9" s="4" t="inlineStr">
        <is>
          <t>Distance reviews</t>
        </is>
      </c>
      <c r="E9" s="5">
        <f>IF(Assumptions!$B$7="","",COUNTIF('Travel Charges'!$F$6:$F$105,"&gt;"&amp;Assumptions!$B$7))</f>
        <v/>
      </c>
    </row>
    <row r="10">
      <c r="A10" s="6" t="inlineStr">
        <is>
          <t>Estimated travel cost</t>
        </is>
      </c>
      <c r="B10" s="34">
        <f>IFERROR(SUM('Travel Charges'!$O$6:$O$105),0)</f>
        <v/>
      </c>
      <c r="D10" s="6" t="inlineStr">
        <is>
          <t>Charge reviews</t>
        </is>
      </c>
      <c r="E10" s="12">
        <f>IF(Assumptions!$B$8="","",COUNTIF('Travel Charges'!$Q$6:$Q$105,"&gt;"&amp;Assumptions!$B$8))</f>
        <v/>
      </c>
    </row>
    <row r="11">
      <c r="A11" s="4" t="inlineStr">
        <is>
          <t>Calculated travel charges</t>
        </is>
      </c>
      <c r="B11" s="35">
        <f>IFERROR(SUM('Travel Charges'!$Q$6:$Q$105),0)</f>
        <v/>
      </c>
      <c r="D11" s="4" t="inlineStr">
        <is>
          <t>Quotes below calculated</t>
        </is>
      </c>
      <c r="E11" s="5">
        <f>COUNTIF('Travel Charges'!$S$6:$S$105,"&lt;0")</f>
        <v/>
      </c>
    </row>
    <row r="12">
      <c r="A12" s="6" t="inlineStr">
        <is>
          <t>Quoted travel charges</t>
        </is>
      </c>
      <c r="B12" s="34">
        <f>IFERROR(SUM('Travel Charges'!$R$6:$R$105),0)</f>
        <v/>
      </c>
      <c r="D12" s="6" t="inlineStr">
        <is>
          <t>Customer responsibility total</t>
        </is>
      </c>
      <c r="E12" s="34">
        <f>IFERROR(SUMIF('Travel Charges'!$I$6:$I$105,"Customer",'Travel Charges'!$Q$6:$Q$105),0)</f>
        <v/>
      </c>
    </row>
    <row r="13"/>
    <row r="14"/>
    <row r="15">
      <c r="A15" s="3" t="inlineStr">
        <is>
          <t>Status</t>
        </is>
      </c>
      <c r="B15" s="3" t="inlineStr">
        <is>
          <t>Record count</t>
        </is>
      </c>
    </row>
    <row r="16">
      <c r="A16" s="14" t="inlineStr">
        <is>
          <t>Draft</t>
        </is>
      </c>
      <c r="B16" s="12">
        <f>COUNTIF('Travel Charges'!$J$6:$J$105,$A16)</f>
        <v/>
      </c>
    </row>
    <row r="17">
      <c r="A17" s="15" t="inlineStr">
        <is>
          <t>Review</t>
        </is>
      </c>
      <c r="B17" s="5">
        <f>COUNTIF('Travel Charges'!$J$6:$J$105,$A17)</f>
        <v/>
      </c>
    </row>
    <row r="18">
      <c r="A18" s="14" t="inlineStr">
        <is>
          <t>Quoted</t>
        </is>
      </c>
      <c r="B18" s="12">
        <f>COUNTIF('Travel Charges'!$J$6:$J$105,$A18)</f>
        <v/>
      </c>
    </row>
    <row r="19">
      <c r="A19" s="15" t="inlineStr">
        <is>
          <t>Approved</t>
        </is>
      </c>
      <c r="B19" s="5">
        <f>COUNTIF('Travel Charges'!$J$6:$J$105,$A19)</f>
        <v/>
      </c>
    </row>
    <row r="20">
      <c r="A20" s="14" t="inlineStr">
        <is>
          <t>Declined</t>
        </is>
      </c>
      <c r="B20" s="12">
        <f>COUNTIF('Travel Charges'!$J$6:$J$105,$A20)</f>
        <v/>
      </c>
    </row>
    <row r="21">
      <c r="A21" s="15" t="inlineStr">
        <is>
          <t>Completed</t>
        </is>
      </c>
      <c r="B21" s="5">
        <f>COUNTIF('Travel Charges'!$J$6:$J$105,$A21)</f>
        <v/>
      </c>
    </row>
  </sheetData>
  <mergeCells count="1">
    <mergeCell ref="A1:E1"/>
  </mergeCells>
  <conditionalFormatting sqref="E11">
    <cfRule type="expression" priority="1" dxfId="0">
      <formula>$E$11&gt;0</formula>
    </cfRule>
  </conditionalFormatting>
  <conditionalFormatting sqref="B21">
    <cfRule type="expression" priority="2" dxfId="1">
      <formula>$B$21&gt;0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5" customWidth="1" min="3" max="3"/>
    <col width="27" customWidth="1" min="4" max="4"/>
    <col width="27" customWidth="1" min="5" max="5"/>
    <col width="14" customWidth="1" min="6" max="6"/>
    <col width="11" customWidth="1" min="7" max="7"/>
    <col width="18" customWidth="1" min="8" max="8"/>
    <col width="16" customWidth="1" min="9" max="9"/>
    <col width="13" customWidth="1" min="10" max="10"/>
    <col width="17" customWidth="1" min="11" max="11"/>
    <col width="17" customWidth="1" min="12" max="12"/>
    <col width="15" customWidth="1" min="13" max="13"/>
    <col width="17" customWidth="1" min="14" max="14"/>
    <col width="14" customWidth="1" min="15" max="15"/>
    <col width="11" customWidth="1" min="16" max="16"/>
    <col width="18" customWidth="1" min="17" max="17"/>
    <col width="17" customWidth="1" min="18" max="18"/>
    <col width="16" customWidth="1" min="19" max="19"/>
  </cols>
  <sheetData>
    <row r="1" ht="28" customHeight="1">
      <c r="A1" s="1" t="inlineStr">
        <is>
          <t>Travel Charge Records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30" t="n"/>
    </row>
    <row r="2" ht="19" customHeight="1">
      <c r="A2" s="2" t="inlineStr">
        <is>
          <t>Enter peach fields; calculated fields use the editable Assumptions sheet.</t>
        </is>
      </c>
    </row>
    <row r="3" ht="19" customHeight="1">
      <c r="A3" s="2" t="inlineStr">
        <is>
          <t>Orange cells prompt a human review and do not approve a quote.</t>
        </is>
      </c>
    </row>
    <row r="4"/>
    <row r="5" ht="38" customHeight="1">
      <c r="A5" s="3" t="inlineStr">
        <is>
          <t>Date</t>
        </is>
      </c>
      <c r="B5" s="3" t="inlineStr">
        <is>
          <t>Customer</t>
        </is>
      </c>
      <c r="C5" s="3" t="inlineStr">
        <is>
          <t>Job</t>
        </is>
      </c>
      <c r="D5" s="3" t="inlineStr">
        <is>
          <t>Technician</t>
        </is>
      </c>
      <c r="E5" s="3" t="inlineStr">
        <is>
          <t>Description</t>
        </is>
      </c>
      <c r="F5" s="3" t="inlineStr">
        <is>
          <t>One-Way Miles</t>
        </is>
      </c>
      <c r="G5" s="3" t="inlineStr">
        <is>
          <t>Round Trips</t>
        </is>
      </c>
      <c r="H5" s="3" t="inlineStr">
        <is>
          <t>Drive Hours per Trip</t>
        </is>
      </c>
      <c r="I5" s="3" t="inlineStr">
        <is>
          <t>Responsibility</t>
        </is>
      </c>
      <c r="J5" s="3" t="inlineStr">
        <is>
          <t>Status</t>
        </is>
      </c>
      <c r="K5" s="3" t="inlineStr">
        <is>
          <t>Total Travel Miles</t>
        </is>
      </c>
      <c r="L5" s="3" t="inlineStr">
        <is>
          <t>Total Drive Hours</t>
        </is>
      </c>
      <c r="M5" s="3" t="inlineStr">
        <is>
          <t>Vehicle Cost</t>
        </is>
      </c>
      <c r="N5" s="3" t="inlineStr">
        <is>
          <t>Drive Labor Cost</t>
        </is>
      </c>
      <c r="O5" s="3" t="inlineStr">
        <is>
          <t>Travel Cost</t>
        </is>
      </c>
      <c r="P5" s="3" t="inlineStr">
        <is>
          <t>Markup</t>
        </is>
      </c>
      <c r="Q5" s="3" t="inlineStr">
        <is>
          <t>Calculated Charge</t>
        </is>
      </c>
      <c r="R5" s="3" t="inlineStr">
        <is>
          <t>Quoted Charge</t>
        </is>
      </c>
      <c r="S5" s="3" t="inlineStr">
        <is>
          <t>Quote Variance</t>
        </is>
      </c>
    </row>
    <row r="6">
      <c r="A6" s="36" t="n">
        <v>46268</v>
      </c>
      <c r="B6" s="17" t="inlineStr">
        <is>
          <t>Northwind Fictional Deli</t>
        </is>
      </c>
      <c r="C6" s="17" t="inlineStr">
        <is>
          <t>FIC-TRV-1001</t>
        </is>
      </c>
      <c r="D6" s="18" t="inlineStr">
        <is>
          <t>Avery Example (Fictional)</t>
        </is>
      </c>
      <c r="E6" s="17" t="inlineStr">
        <is>
          <t>Diagnostic visit travel</t>
        </is>
      </c>
      <c r="F6" s="19" t="n">
        <v>12.5</v>
      </c>
      <c r="G6" s="20" t="n">
        <v>1</v>
      </c>
      <c r="H6" s="37" t="n">
        <v>0.8</v>
      </c>
      <c r="I6" s="18" t="inlineStr">
        <is>
          <t>Customer</t>
        </is>
      </c>
      <c r="J6" s="18" t="inlineStr">
        <is>
          <t>Draft</t>
        </is>
      </c>
      <c r="K6" s="7">
        <f>IF(OR($A6="",$F6="",$G6=""),"",IFERROR($F6*2*$G6,""))</f>
        <v/>
      </c>
      <c r="L6" s="38">
        <f>IF(OR($A6="",$G6="",$H6=""),"",IFERROR($G6*$H6,""))</f>
        <v/>
      </c>
      <c r="M6" s="34">
        <f>IF(OR($K6="",Assumptions!$B$3=""),"",IFERROR($K6*Assumptions!$B$3,""))</f>
        <v/>
      </c>
      <c r="N6" s="34">
        <f>IF(OR($L6="",Assumptions!$B$4=""),"",IFERROR($L6*Assumptions!$B$4,""))</f>
        <v/>
      </c>
      <c r="O6" s="34">
        <f>IF(OR($M6="",$N6=""),"",IFERROR(SUM($M6:$N6),""))</f>
        <v/>
      </c>
      <c r="P6" s="31">
        <f>IF(OR($O6="",Assumptions!$B$5=""),"",Assumptions!$B$5)</f>
        <v/>
      </c>
      <c r="Q6" s="34">
        <f>IF(OR($O6="",$P6="",Assumptions!$B$6="",Assumptions!$B$9=""),"",IFERROR(CEILING(MAX(Assumptions!$B$6,$O6*(1+$P6)),Assumptions!$B$9),""))</f>
        <v/>
      </c>
      <c r="R6" s="39" t="n">
        <v>85</v>
      </c>
      <c r="S6" s="34">
        <f>IF(OR($Q6="",$R6=""),"",IFERROR($R6-$Q6,""))</f>
        <v/>
      </c>
    </row>
    <row r="7">
      <c r="A7" s="36" t="n">
        <v>46269</v>
      </c>
      <c r="B7" s="17" t="inlineStr">
        <is>
          <t>Copper Kettle Demo Cafe</t>
        </is>
      </c>
      <c r="C7" s="17" t="inlineStr">
        <is>
          <t>FIC-TRV-1002</t>
        </is>
      </c>
      <c r="D7" s="18" t="inlineStr">
        <is>
          <t>Jordan Sample (Fictional)</t>
        </is>
      </c>
      <c r="E7" s="17" t="inlineStr">
        <is>
          <t>Planned maintenance travel</t>
        </is>
      </c>
      <c r="F7" s="19" t="n">
        <v>28</v>
      </c>
      <c r="G7" s="20" t="n">
        <v>1</v>
      </c>
      <c r="H7" s="37" t="n">
        <v>1.3</v>
      </c>
      <c r="I7" s="18" t="inlineStr">
        <is>
          <t>Customer</t>
        </is>
      </c>
      <c r="J7" s="18" t="inlineStr">
        <is>
          <t>Quoted</t>
        </is>
      </c>
      <c r="K7" s="24">
        <f>IF(OR($A7="",$F7="",$G7=""),"",IFERROR($F7*2*$G7,""))</f>
        <v/>
      </c>
      <c r="L7" s="40">
        <f>IF(OR($A7="",$G7="",$H7=""),"",IFERROR($G7*$H7,""))</f>
        <v/>
      </c>
      <c r="M7" s="33">
        <f>IF(OR($K7="",Assumptions!$B$3=""),"",IFERROR($K7*Assumptions!$B$3,""))</f>
        <v/>
      </c>
      <c r="N7" s="33">
        <f>IF(OR($L7="",Assumptions!$B$4=""),"",IFERROR($L7*Assumptions!$B$4,""))</f>
        <v/>
      </c>
      <c r="O7" s="33">
        <f>IF(OR($M7="",$N7=""),"",IFERROR(SUM($M7:$N7),""))</f>
        <v/>
      </c>
      <c r="P7" s="41">
        <f>IF(OR($O7="",Assumptions!$B$5=""),"",Assumptions!$B$5)</f>
        <v/>
      </c>
      <c r="Q7" s="33">
        <f>IF(OR($O7="",$P7="",Assumptions!$B$6="",Assumptions!$B$9=""),"",IFERROR(CEILING(MAX(Assumptions!$B$6,$O7*(1+$P7)),Assumptions!$B$9),""))</f>
        <v/>
      </c>
      <c r="R7" s="39" t="n">
        <v>145</v>
      </c>
      <c r="S7" s="33">
        <f>IF(OR($Q7="",$R7=""),"",IFERROR($R7-$Q7,""))</f>
        <v/>
      </c>
    </row>
    <row r="8">
      <c r="A8" s="36" t="n">
        <v>46270</v>
      </c>
      <c r="B8" s="17" t="inlineStr">
        <is>
          <t>Juniper Sample Offices</t>
        </is>
      </c>
      <c r="C8" s="17" t="inlineStr">
        <is>
          <t>FIC-TRV-1003</t>
        </is>
      </c>
      <c r="D8" s="18" t="inlineStr">
        <is>
          <t>Casey Demo (Fictional)</t>
        </is>
      </c>
      <c r="E8" s="17" t="inlineStr">
        <is>
          <t>Thermostat review travel</t>
        </is>
      </c>
      <c r="F8" s="19" t="n">
        <v>50</v>
      </c>
      <c r="G8" s="20" t="n">
        <v>1</v>
      </c>
      <c r="H8" s="37" t="n">
        <v>1.8</v>
      </c>
      <c r="I8" s="18" t="inlineStr">
        <is>
          <t>Shared</t>
        </is>
      </c>
      <c r="J8" s="18" t="inlineStr">
        <is>
          <t>Review</t>
        </is>
      </c>
      <c r="K8" s="7">
        <f>IF(OR($A8="",$F8="",$G8=""),"",IFERROR($F8*2*$G8,""))</f>
        <v/>
      </c>
      <c r="L8" s="38">
        <f>IF(OR($A8="",$G8="",$H8=""),"",IFERROR($G8*$H8,""))</f>
        <v/>
      </c>
      <c r="M8" s="34">
        <f>IF(OR($K8="",Assumptions!$B$3=""),"",IFERROR($K8*Assumptions!$B$3,""))</f>
        <v/>
      </c>
      <c r="N8" s="34">
        <f>IF(OR($L8="",Assumptions!$B$4=""),"",IFERROR($L8*Assumptions!$B$4,""))</f>
        <v/>
      </c>
      <c r="O8" s="34">
        <f>IF(OR($M8="",$N8=""),"",IFERROR(SUM($M8:$N8),""))</f>
        <v/>
      </c>
      <c r="P8" s="31">
        <f>IF(OR($O8="",Assumptions!$B$5=""),"",Assumptions!$B$5)</f>
        <v/>
      </c>
      <c r="Q8" s="34">
        <f>IF(OR($O8="",$P8="",Assumptions!$B$6="",Assumptions!$B$9=""),"",IFERROR(CEILING(MAX(Assumptions!$B$6,$O8*(1+$P8)),Assumptions!$B$9),""))</f>
        <v/>
      </c>
      <c r="R8" s="39" t="n">
        <v>225</v>
      </c>
      <c r="S8" s="34">
        <f>IF(OR($Q8="",$R8=""),"",IFERROR($R8-$Q8,""))</f>
        <v/>
      </c>
    </row>
    <row r="9">
      <c r="A9" s="36" t="n">
        <v>46271</v>
      </c>
      <c r="B9" s="17" t="inlineStr">
        <is>
          <t>Blue Spruce Test Market</t>
        </is>
      </c>
      <c r="C9" s="17" t="inlineStr">
        <is>
          <t>FIC-TRV-1004</t>
        </is>
      </c>
      <c r="D9" s="18" t="inlineStr">
        <is>
          <t>Riley Test (Fictional)</t>
        </is>
      </c>
      <c r="E9" s="17" t="inlineStr">
        <is>
          <t>Airflow concern travel</t>
        </is>
      </c>
      <c r="F9" s="19" t="n">
        <v>51</v>
      </c>
      <c r="G9" s="20" t="n">
        <v>1</v>
      </c>
      <c r="H9" s="37" t="n">
        <v>2</v>
      </c>
      <c r="I9" s="18" t="inlineStr">
        <is>
          <t>Customer</t>
        </is>
      </c>
      <c r="J9" s="18" t="inlineStr">
        <is>
          <t>Quoted</t>
        </is>
      </c>
      <c r="K9" s="24">
        <f>IF(OR($A9="",$F9="",$G9=""),"",IFERROR($F9*2*$G9,""))</f>
        <v/>
      </c>
      <c r="L9" s="40">
        <f>IF(OR($A9="",$G9="",$H9=""),"",IFERROR($G9*$H9,""))</f>
        <v/>
      </c>
      <c r="M9" s="33">
        <f>IF(OR($K9="",Assumptions!$B$3=""),"",IFERROR($K9*Assumptions!$B$3,""))</f>
        <v/>
      </c>
      <c r="N9" s="33">
        <f>IF(OR($L9="",Assumptions!$B$4=""),"",IFERROR($L9*Assumptions!$B$4,""))</f>
        <v/>
      </c>
      <c r="O9" s="33">
        <f>IF(OR($M9="",$N9=""),"",IFERROR(SUM($M9:$N9),""))</f>
        <v/>
      </c>
      <c r="P9" s="41">
        <f>IF(OR($O9="",Assumptions!$B$5=""),"",Assumptions!$B$5)</f>
        <v/>
      </c>
      <c r="Q9" s="33">
        <f>IF(OR($O9="",$P9="",Assumptions!$B$6="",Assumptions!$B$9=""),"",IFERROR(CEILING(MAX(Assumptions!$B$6,$O9*(1+$P9)),Assumptions!$B$9),""))</f>
        <v/>
      </c>
      <c r="R9" s="39" t="n">
        <v>230</v>
      </c>
      <c r="S9" s="33">
        <f>IF(OR($Q9="",$R9=""),"",IFERROR($R9-$Q9,""))</f>
        <v/>
      </c>
    </row>
    <row r="10">
      <c r="A10" s="36" t="n">
        <v>46272</v>
      </c>
      <c r="B10" s="17" t="inlineStr">
        <is>
          <t>Orbit Fictional Studio</t>
        </is>
      </c>
      <c r="C10" s="17" t="inlineStr">
        <is>
          <t>FIC-TRV-1005</t>
        </is>
      </c>
      <c r="D10" s="18" t="inlineStr">
        <is>
          <t>Avery Example (Fictional)</t>
        </is>
      </c>
      <c r="E10" s="17" t="inlineStr">
        <is>
          <t>Filter rack check travel</t>
        </is>
      </c>
      <c r="F10" s="19" t="n">
        <v>0</v>
      </c>
      <c r="G10" s="20" t="n">
        <v>1</v>
      </c>
      <c r="H10" s="37" t="n">
        <v>0.25</v>
      </c>
      <c r="I10" s="18" t="inlineStr">
        <is>
          <t>Contractor</t>
        </is>
      </c>
      <c r="J10" s="18" t="inlineStr">
        <is>
          <t>Approved</t>
        </is>
      </c>
      <c r="K10" s="7">
        <f>IF(OR($A10="",$F10="",$G10=""),"",IFERROR($F10*2*$G10,""))</f>
        <v/>
      </c>
      <c r="L10" s="38">
        <f>IF(OR($A10="",$G10="",$H10=""),"",IFERROR($G10*$H10,""))</f>
        <v/>
      </c>
      <c r="M10" s="34">
        <f>IF(OR($K10="",Assumptions!$B$3=""),"",IFERROR($K10*Assumptions!$B$3,""))</f>
        <v/>
      </c>
      <c r="N10" s="34">
        <f>IF(OR($L10="",Assumptions!$B$4=""),"",IFERROR($L10*Assumptions!$B$4,""))</f>
        <v/>
      </c>
      <c r="O10" s="34">
        <f>IF(OR($M10="",$N10=""),"",IFERROR(SUM($M10:$N10),""))</f>
        <v/>
      </c>
      <c r="P10" s="31">
        <f>IF(OR($O10="",Assumptions!$B$5=""),"",Assumptions!$B$5)</f>
        <v/>
      </c>
      <c r="Q10" s="34">
        <f>IF(OR($O10="",$P10="",Assumptions!$B$6="",Assumptions!$B$9=""),"",IFERROR(CEILING(MAX(Assumptions!$B$6,$O10*(1+$P10)),Assumptions!$B$9),""))</f>
        <v/>
      </c>
      <c r="R10" s="39" t="n">
        <v>65</v>
      </c>
      <c r="S10" s="34">
        <f>IF(OR($Q10="",$R10=""),"",IFERROR($R10-$Q10,""))</f>
        <v/>
      </c>
    </row>
    <row r="11">
      <c r="A11" s="36" t="n">
        <v>46273</v>
      </c>
      <c r="B11" s="17" t="inlineStr">
        <is>
          <t>Maple Leaf Demo Clinic</t>
        </is>
      </c>
      <c r="C11" s="17" t="inlineStr">
        <is>
          <t>FIC-TRV-1006</t>
        </is>
      </c>
      <c r="D11" s="18" t="inlineStr">
        <is>
          <t>Jordan Sample (Fictional)</t>
        </is>
      </c>
      <c r="E11" s="17" t="inlineStr">
        <is>
          <t>Second-site follow-up travel</t>
        </is>
      </c>
      <c r="F11" s="19" t="n">
        <v>7.5</v>
      </c>
      <c r="G11" s="20" t="n">
        <v>2</v>
      </c>
      <c r="H11" s="37" t="n">
        <v>0.5</v>
      </c>
      <c r="I11" s="18" t="inlineStr">
        <is>
          <t>Review</t>
        </is>
      </c>
      <c r="J11" s="18" t="inlineStr">
        <is>
          <t>Review</t>
        </is>
      </c>
      <c r="K11" s="24">
        <f>IF(OR($A11="",$F11="",$G11=""),"",IFERROR($F11*2*$G11,""))</f>
        <v/>
      </c>
      <c r="L11" s="40">
        <f>IF(OR($A11="",$G11="",$H11=""),"",IFERROR($G11*$H11,""))</f>
        <v/>
      </c>
      <c r="M11" s="33">
        <f>IF(OR($K11="",Assumptions!$B$3=""),"",IFERROR($K11*Assumptions!$B$3,""))</f>
        <v/>
      </c>
      <c r="N11" s="33">
        <f>IF(OR($L11="",Assumptions!$B$4=""),"",IFERROR($L11*Assumptions!$B$4,""))</f>
        <v/>
      </c>
      <c r="O11" s="33">
        <f>IF(OR($M11="",$N11=""),"",IFERROR(SUM($M11:$N11),""))</f>
        <v/>
      </c>
      <c r="P11" s="41">
        <f>IF(OR($O11="",Assumptions!$B$5=""),"",Assumptions!$B$5)</f>
        <v/>
      </c>
      <c r="Q11" s="33">
        <f>IF(OR($O11="",$P11="",Assumptions!$B$6="",Assumptions!$B$9=""),"",IFERROR(CEILING(MAX(Assumptions!$B$6,$O11*(1+$P11)),Assumptions!$B$9),""))</f>
        <v/>
      </c>
      <c r="R11" s="39" t="n"/>
      <c r="S11" s="33">
        <f>IF(OR($Q11="",$R11=""),"",IFERROR($R11-$Q11,""))</f>
        <v/>
      </c>
    </row>
    <row r="12">
      <c r="A12" s="36" t="n">
        <v>46274</v>
      </c>
      <c r="B12" s="17" t="inlineStr">
        <is>
          <t>Red Brick Sample Library</t>
        </is>
      </c>
      <c r="C12" s="17" t="inlineStr">
        <is>
          <t>FIC-TRV-1007</t>
        </is>
      </c>
      <c r="D12" s="18" t="inlineStr">
        <is>
          <t>Casey Demo (Fictional)</t>
        </is>
      </c>
      <c r="E12" s="17" t="inlineStr">
        <is>
          <t>Rooftop unit inspection travel</t>
        </is>
      </c>
      <c r="F12" s="19" t="n">
        <v>95</v>
      </c>
      <c r="G12" s="20" t="n">
        <v>1</v>
      </c>
      <c r="H12" s="37" t="n">
        <v>2.5</v>
      </c>
      <c r="I12" s="18" t="inlineStr">
        <is>
          <t>Customer</t>
        </is>
      </c>
      <c r="J12" s="18" t="inlineStr">
        <is>
          <t>Completed</t>
        </is>
      </c>
      <c r="K12" s="7">
        <f>IF(OR($A12="",$F12="",$G12=""),"",IFERROR($F12*2*$G12,""))</f>
        <v/>
      </c>
      <c r="L12" s="38">
        <f>IF(OR($A12="",$G12="",$H12=""),"",IFERROR($G12*$H12,""))</f>
        <v/>
      </c>
      <c r="M12" s="34">
        <f>IF(OR($K12="",Assumptions!$B$3=""),"",IFERROR($K12*Assumptions!$B$3,""))</f>
        <v/>
      </c>
      <c r="N12" s="34">
        <f>IF(OR($L12="",Assumptions!$B$4=""),"",IFERROR($L12*Assumptions!$B$4,""))</f>
        <v/>
      </c>
      <c r="O12" s="34">
        <f>IF(OR($M12="",$N12=""),"",IFERROR(SUM($M12:$N12),""))</f>
        <v/>
      </c>
      <c r="P12" s="31">
        <f>IF(OR($O12="",Assumptions!$B$5=""),"",Assumptions!$B$5)</f>
        <v/>
      </c>
      <c r="Q12" s="34">
        <f>IF(OR($O12="",$P12="",Assumptions!$B$6="",Assumptions!$B$9=""),"",IFERROR(CEILING(MAX(Assumptions!$B$6,$O12*(1+$P12)),Assumptions!$B$9),""))</f>
        <v/>
      </c>
      <c r="R12" s="39" t="n">
        <v>360</v>
      </c>
      <c r="S12" s="34">
        <f>IF(OR($Q12="",$R12=""),"",IFERROR($R12-$Q12,""))</f>
        <v/>
      </c>
    </row>
    <row r="13">
      <c r="A13" s="36" t="n">
        <v>46275</v>
      </c>
      <c r="B13" s="17" t="inlineStr">
        <is>
          <t>Sunny Side Test Bakery</t>
        </is>
      </c>
      <c r="C13" s="17" t="inlineStr">
        <is>
          <t>FIC-TRV-1008</t>
        </is>
      </c>
      <c r="D13" s="18" t="inlineStr">
        <is>
          <t>Riley Test (Fictional)</t>
        </is>
      </c>
      <c r="E13" s="17" t="inlineStr">
        <is>
          <t>Mini-split estimate travel</t>
        </is>
      </c>
      <c r="F13" s="19" t="n">
        <v>18.2</v>
      </c>
      <c r="G13" s="20" t="n">
        <v>1</v>
      </c>
      <c r="H13" s="37" t="n">
        <v>0.9</v>
      </c>
      <c r="I13" s="18" t="inlineStr">
        <is>
          <t>Customer</t>
        </is>
      </c>
      <c r="J13" s="18" t="inlineStr">
        <is>
          <t>Quoted</t>
        </is>
      </c>
      <c r="K13" s="24">
        <f>IF(OR($A13="",$F13="",$G13=""),"",IFERROR($F13*2*$G13,""))</f>
        <v/>
      </c>
      <c r="L13" s="40">
        <f>IF(OR($A13="",$G13="",$H13=""),"",IFERROR($G13*$H13,""))</f>
        <v/>
      </c>
      <c r="M13" s="33">
        <f>IF(OR($K13="",Assumptions!$B$3=""),"",IFERROR($K13*Assumptions!$B$3,""))</f>
        <v/>
      </c>
      <c r="N13" s="33">
        <f>IF(OR($L13="",Assumptions!$B$4=""),"",IFERROR($L13*Assumptions!$B$4,""))</f>
        <v/>
      </c>
      <c r="O13" s="33">
        <f>IF(OR($M13="",$N13=""),"",IFERROR(SUM($M13:$N13),""))</f>
        <v/>
      </c>
      <c r="P13" s="41">
        <f>IF(OR($O13="",Assumptions!$B$5=""),"",Assumptions!$B$5)</f>
        <v/>
      </c>
      <c r="Q13" s="33">
        <f>IF(OR($O13="",$P13="",Assumptions!$B$6="",Assumptions!$B$9=""),"",IFERROR(CEILING(MAX(Assumptions!$B$6,$O13*(1+$P13)),Assumptions!$B$9),""))</f>
        <v/>
      </c>
      <c r="R13" s="39" t="n">
        <v>100</v>
      </c>
      <c r="S13" s="33">
        <f>IF(OR($Q13="",$R13=""),"",IFERROR($R13-$Q13,""))</f>
        <v/>
      </c>
    </row>
    <row r="14">
      <c r="A14" s="36" t="n">
        <v>46276</v>
      </c>
      <c r="B14" s="17" t="inlineStr">
        <is>
          <t>Silver Pine Fictional Shop</t>
        </is>
      </c>
      <c r="C14" s="17" t="inlineStr">
        <is>
          <t>FIC-TRV-1009</t>
        </is>
      </c>
      <c r="D14" s="18" t="inlineStr">
        <is>
          <t>Avery Example (Fictional)</t>
        </is>
      </c>
      <c r="E14" s="17" t="inlineStr">
        <is>
          <t>Heat pump review travel</t>
        </is>
      </c>
      <c r="F14" s="19" t="n">
        <v>42</v>
      </c>
      <c r="G14" s="20" t="n">
        <v>2</v>
      </c>
      <c r="H14" s="37" t="n">
        <v>1.8</v>
      </c>
      <c r="I14" s="18" t="inlineStr">
        <is>
          <t>Shared</t>
        </is>
      </c>
      <c r="J14" s="18" t="inlineStr">
        <is>
          <t>Review</t>
        </is>
      </c>
      <c r="K14" s="7">
        <f>IF(OR($A14="",$F14="",$G14=""),"",IFERROR($F14*2*$G14,""))</f>
        <v/>
      </c>
      <c r="L14" s="38">
        <f>IF(OR($A14="",$G14="",$H14=""),"",IFERROR($G14*$H14,""))</f>
        <v/>
      </c>
      <c r="M14" s="34">
        <f>IF(OR($K14="",Assumptions!$B$3=""),"",IFERROR($K14*Assumptions!$B$3,""))</f>
        <v/>
      </c>
      <c r="N14" s="34">
        <f>IF(OR($L14="",Assumptions!$B$4=""),"",IFERROR($L14*Assumptions!$B$4,""))</f>
        <v/>
      </c>
      <c r="O14" s="34">
        <f>IF(OR($M14="",$N14=""),"",IFERROR(SUM($M14:$N14),""))</f>
        <v/>
      </c>
      <c r="P14" s="31">
        <f>IF(OR($O14="",Assumptions!$B$5=""),"",Assumptions!$B$5)</f>
        <v/>
      </c>
      <c r="Q14" s="34">
        <f>IF(OR($O14="",$P14="",Assumptions!$B$6="",Assumptions!$B$9=""),"",IFERROR(CEILING(MAX(Assumptions!$B$6,$O14*(1+$P14)),Assumptions!$B$9),""))</f>
        <v/>
      </c>
      <c r="R14" s="39" t="n">
        <v>400</v>
      </c>
      <c r="S14" s="34">
        <f>IF(OR($Q14="",$R14=""),"",IFERROR($R14-$Q14,""))</f>
        <v/>
      </c>
    </row>
    <row r="15">
      <c r="A15" s="36" t="n">
        <v>46277</v>
      </c>
      <c r="B15" s="17" t="inlineStr">
        <is>
          <t>Cloud Nine Demo Salon</t>
        </is>
      </c>
      <c r="C15" s="17" t="inlineStr">
        <is>
          <t>FIC-TRV-1010</t>
        </is>
      </c>
      <c r="D15" s="18" t="inlineStr">
        <is>
          <t>Jordan Sample (Fictional)</t>
        </is>
      </c>
      <c r="E15" s="17" t="inlineStr">
        <is>
          <t>Furnace noise check travel</t>
        </is>
      </c>
      <c r="F15" s="19" t="n">
        <v>4.5</v>
      </c>
      <c r="G15" s="20" t="n">
        <v>1</v>
      </c>
      <c r="H15" s="37" t="n">
        <v>0.4</v>
      </c>
      <c r="I15" s="18" t="inlineStr">
        <is>
          <t>Customer</t>
        </is>
      </c>
      <c r="J15" s="18" t="inlineStr">
        <is>
          <t>Draft</t>
        </is>
      </c>
      <c r="K15" s="24">
        <f>IF(OR($A15="",$F15="",$G15=""),"",IFERROR($F15*2*$G15,""))</f>
        <v/>
      </c>
      <c r="L15" s="40">
        <f>IF(OR($A15="",$G15="",$H15=""),"",IFERROR($G15*$H15,""))</f>
        <v/>
      </c>
      <c r="M15" s="33">
        <f>IF(OR($K15="",Assumptions!$B$3=""),"",IFERROR($K15*Assumptions!$B$3,""))</f>
        <v/>
      </c>
      <c r="N15" s="33">
        <f>IF(OR($L15="",Assumptions!$B$4=""),"",IFERROR($L15*Assumptions!$B$4,""))</f>
        <v/>
      </c>
      <c r="O15" s="33">
        <f>IF(OR($M15="",$N15=""),"",IFERROR(SUM($M15:$N15),""))</f>
        <v/>
      </c>
      <c r="P15" s="41">
        <f>IF(OR($O15="",Assumptions!$B$5=""),"",Assumptions!$B$5)</f>
        <v/>
      </c>
      <c r="Q15" s="33">
        <f>IF(OR($O15="",$P15="",Assumptions!$B$6="",Assumptions!$B$9=""),"",IFERROR(CEILING(MAX(Assumptions!$B$6,$O15*(1+$P15)),Assumptions!$B$9),""))</f>
        <v/>
      </c>
      <c r="R15" s="39" t="n">
        <v>70</v>
      </c>
      <c r="S15" s="33">
        <f>IF(OR($Q15="",$R15=""),"",IFERROR($R15-$Q15,""))</f>
        <v/>
      </c>
    </row>
    <row r="16">
      <c r="A16" s="36" t="n"/>
      <c r="B16" s="17" t="n"/>
      <c r="C16" s="17" t="n"/>
      <c r="D16" s="18" t="n"/>
      <c r="E16" s="17" t="n"/>
      <c r="F16" s="19" t="n"/>
      <c r="G16" s="20" t="n"/>
      <c r="H16" s="37" t="n"/>
      <c r="I16" s="18" t="n"/>
      <c r="J16" s="18" t="n"/>
      <c r="K16" s="7">
        <f>IF(OR($A16="",$F16="",$G16=""),"",IFERROR($F16*2*$G16,""))</f>
        <v/>
      </c>
      <c r="L16" s="38">
        <f>IF(OR($A16="",$G16="",$H16=""),"",IFERROR($G16*$H16,""))</f>
        <v/>
      </c>
      <c r="M16" s="34">
        <f>IF(OR($K16="",Assumptions!$B$3=""),"",IFERROR($K16*Assumptions!$B$3,""))</f>
        <v/>
      </c>
      <c r="N16" s="34">
        <f>IF(OR($L16="",Assumptions!$B$4=""),"",IFERROR($L16*Assumptions!$B$4,""))</f>
        <v/>
      </c>
      <c r="O16" s="34">
        <f>IF(OR($M16="",$N16=""),"",IFERROR(SUM($M16:$N16),""))</f>
        <v/>
      </c>
      <c r="P16" s="31">
        <f>IF(OR($O16="",Assumptions!$B$5=""),"",Assumptions!$B$5)</f>
        <v/>
      </c>
      <c r="Q16" s="34">
        <f>IF(OR($O16="",$P16="",Assumptions!$B$6="",Assumptions!$B$9=""),"",IFERROR(CEILING(MAX(Assumptions!$B$6,$O16*(1+$P16)),Assumptions!$B$9),""))</f>
        <v/>
      </c>
      <c r="R16" s="39" t="n"/>
      <c r="S16" s="34">
        <f>IF(OR($Q16="",$R16=""),"",IFERROR($R16-$Q16,""))</f>
        <v/>
      </c>
    </row>
    <row r="17">
      <c r="A17" s="36" t="n"/>
      <c r="B17" s="17" t="n"/>
      <c r="C17" s="17" t="n"/>
      <c r="D17" s="18" t="n"/>
      <c r="E17" s="17" t="n"/>
      <c r="F17" s="19" t="n"/>
      <c r="G17" s="20" t="n"/>
      <c r="H17" s="37" t="n"/>
      <c r="I17" s="18" t="n"/>
      <c r="J17" s="18" t="n"/>
      <c r="K17" s="24">
        <f>IF(OR($A17="",$F17="",$G17=""),"",IFERROR($F17*2*$G17,""))</f>
        <v/>
      </c>
      <c r="L17" s="40">
        <f>IF(OR($A17="",$G17="",$H17=""),"",IFERROR($G17*$H17,""))</f>
        <v/>
      </c>
      <c r="M17" s="33">
        <f>IF(OR($K17="",Assumptions!$B$3=""),"",IFERROR($K17*Assumptions!$B$3,""))</f>
        <v/>
      </c>
      <c r="N17" s="33">
        <f>IF(OR($L17="",Assumptions!$B$4=""),"",IFERROR($L17*Assumptions!$B$4,""))</f>
        <v/>
      </c>
      <c r="O17" s="33">
        <f>IF(OR($M17="",$N17=""),"",IFERROR(SUM($M17:$N17),""))</f>
        <v/>
      </c>
      <c r="P17" s="41">
        <f>IF(OR($O17="",Assumptions!$B$5=""),"",Assumptions!$B$5)</f>
        <v/>
      </c>
      <c r="Q17" s="33">
        <f>IF(OR($O17="",$P17="",Assumptions!$B$6="",Assumptions!$B$9=""),"",IFERROR(CEILING(MAX(Assumptions!$B$6,$O17*(1+$P17)),Assumptions!$B$9),""))</f>
        <v/>
      </c>
      <c r="R17" s="39" t="n"/>
      <c r="S17" s="33">
        <f>IF(OR($Q17="",$R17=""),"",IFERROR($R17-$Q17,""))</f>
        <v/>
      </c>
    </row>
    <row r="18">
      <c r="A18" s="36" t="n"/>
      <c r="B18" s="17" t="n"/>
      <c r="C18" s="17" t="n"/>
      <c r="D18" s="18" t="n"/>
      <c r="E18" s="17" t="n"/>
      <c r="F18" s="19" t="n"/>
      <c r="G18" s="20" t="n"/>
      <c r="H18" s="37" t="n"/>
      <c r="I18" s="18" t="n"/>
      <c r="J18" s="18" t="n"/>
      <c r="K18" s="7">
        <f>IF(OR($A18="",$F18="",$G18=""),"",IFERROR($F18*2*$G18,""))</f>
        <v/>
      </c>
      <c r="L18" s="38">
        <f>IF(OR($A18="",$G18="",$H18=""),"",IFERROR($G18*$H18,""))</f>
        <v/>
      </c>
      <c r="M18" s="34">
        <f>IF(OR($K18="",Assumptions!$B$3=""),"",IFERROR($K18*Assumptions!$B$3,""))</f>
        <v/>
      </c>
      <c r="N18" s="34">
        <f>IF(OR($L18="",Assumptions!$B$4=""),"",IFERROR($L18*Assumptions!$B$4,""))</f>
        <v/>
      </c>
      <c r="O18" s="34">
        <f>IF(OR($M18="",$N18=""),"",IFERROR(SUM($M18:$N18),""))</f>
        <v/>
      </c>
      <c r="P18" s="31">
        <f>IF(OR($O18="",Assumptions!$B$5=""),"",Assumptions!$B$5)</f>
        <v/>
      </c>
      <c r="Q18" s="34">
        <f>IF(OR($O18="",$P18="",Assumptions!$B$6="",Assumptions!$B$9=""),"",IFERROR(CEILING(MAX(Assumptions!$B$6,$O18*(1+$P18)),Assumptions!$B$9),""))</f>
        <v/>
      </c>
      <c r="R18" s="39" t="n"/>
      <c r="S18" s="34">
        <f>IF(OR($Q18="",$R18=""),"",IFERROR($R18-$Q18,""))</f>
        <v/>
      </c>
    </row>
    <row r="19">
      <c r="A19" s="36" t="n"/>
      <c r="B19" s="17" t="n"/>
      <c r="C19" s="17" t="n"/>
      <c r="D19" s="18" t="n"/>
      <c r="E19" s="17" t="n"/>
      <c r="F19" s="19" t="n"/>
      <c r="G19" s="20" t="n"/>
      <c r="H19" s="37" t="n"/>
      <c r="I19" s="18" t="n"/>
      <c r="J19" s="18" t="n"/>
      <c r="K19" s="24">
        <f>IF(OR($A19="",$F19="",$G19=""),"",IFERROR($F19*2*$G19,""))</f>
        <v/>
      </c>
      <c r="L19" s="40">
        <f>IF(OR($A19="",$G19="",$H19=""),"",IFERROR($G19*$H19,""))</f>
        <v/>
      </c>
      <c r="M19" s="33">
        <f>IF(OR($K19="",Assumptions!$B$3=""),"",IFERROR($K19*Assumptions!$B$3,""))</f>
        <v/>
      </c>
      <c r="N19" s="33">
        <f>IF(OR($L19="",Assumptions!$B$4=""),"",IFERROR($L19*Assumptions!$B$4,""))</f>
        <v/>
      </c>
      <c r="O19" s="33">
        <f>IF(OR($M19="",$N19=""),"",IFERROR(SUM($M19:$N19),""))</f>
        <v/>
      </c>
      <c r="P19" s="41">
        <f>IF(OR($O19="",Assumptions!$B$5=""),"",Assumptions!$B$5)</f>
        <v/>
      </c>
      <c r="Q19" s="33">
        <f>IF(OR($O19="",$P19="",Assumptions!$B$6="",Assumptions!$B$9=""),"",IFERROR(CEILING(MAX(Assumptions!$B$6,$O19*(1+$P19)),Assumptions!$B$9),""))</f>
        <v/>
      </c>
      <c r="R19" s="39" t="n"/>
      <c r="S19" s="33">
        <f>IF(OR($Q19="",$R19=""),"",IFERROR($R19-$Q19,""))</f>
        <v/>
      </c>
    </row>
    <row r="20">
      <c r="A20" s="36" t="n"/>
      <c r="B20" s="17" t="n"/>
      <c r="C20" s="17" t="n"/>
      <c r="D20" s="18" t="n"/>
      <c r="E20" s="17" t="n"/>
      <c r="F20" s="19" t="n"/>
      <c r="G20" s="20" t="n"/>
      <c r="H20" s="37" t="n"/>
      <c r="I20" s="18" t="n"/>
      <c r="J20" s="18" t="n"/>
      <c r="K20" s="7">
        <f>IF(OR($A20="",$F20="",$G20=""),"",IFERROR($F20*2*$G20,""))</f>
        <v/>
      </c>
      <c r="L20" s="38">
        <f>IF(OR($A20="",$G20="",$H20=""),"",IFERROR($G20*$H20,""))</f>
        <v/>
      </c>
      <c r="M20" s="34">
        <f>IF(OR($K20="",Assumptions!$B$3=""),"",IFERROR($K20*Assumptions!$B$3,""))</f>
        <v/>
      </c>
      <c r="N20" s="34">
        <f>IF(OR($L20="",Assumptions!$B$4=""),"",IFERROR($L20*Assumptions!$B$4,""))</f>
        <v/>
      </c>
      <c r="O20" s="34">
        <f>IF(OR($M20="",$N20=""),"",IFERROR(SUM($M20:$N20),""))</f>
        <v/>
      </c>
      <c r="P20" s="31">
        <f>IF(OR($O20="",Assumptions!$B$5=""),"",Assumptions!$B$5)</f>
        <v/>
      </c>
      <c r="Q20" s="34">
        <f>IF(OR($O20="",$P20="",Assumptions!$B$6="",Assumptions!$B$9=""),"",IFERROR(CEILING(MAX(Assumptions!$B$6,$O20*(1+$P20)),Assumptions!$B$9),""))</f>
        <v/>
      </c>
      <c r="R20" s="39" t="n"/>
      <c r="S20" s="34">
        <f>IF(OR($Q20="",$R20=""),"",IFERROR($R20-$Q20,""))</f>
        <v/>
      </c>
    </row>
    <row r="21">
      <c r="A21" s="36" t="n"/>
      <c r="B21" s="17" t="n"/>
      <c r="C21" s="17" t="n"/>
      <c r="D21" s="18" t="n"/>
      <c r="E21" s="17" t="n"/>
      <c r="F21" s="19" t="n"/>
      <c r="G21" s="20" t="n"/>
      <c r="H21" s="37" t="n"/>
      <c r="I21" s="18" t="n"/>
      <c r="J21" s="18" t="n"/>
      <c r="K21" s="24">
        <f>IF(OR($A21="",$F21="",$G21=""),"",IFERROR($F21*2*$G21,""))</f>
        <v/>
      </c>
      <c r="L21" s="40">
        <f>IF(OR($A21="",$G21="",$H21=""),"",IFERROR($G21*$H21,""))</f>
        <v/>
      </c>
      <c r="M21" s="33">
        <f>IF(OR($K21="",Assumptions!$B$3=""),"",IFERROR($K21*Assumptions!$B$3,""))</f>
        <v/>
      </c>
      <c r="N21" s="33">
        <f>IF(OR($L21="",Assumptions!$B$4=""),"",IFERROR($L21*Assumptions!$B$4,""))</f>
        <v/>
      </c>
      <c r="O21" s="33">
        <f>IF(OR($M21="",$N21=""),"",IFERROR(SUM($M21:$N21),""))</f>
        <v/>
      </c>
      <c r="P21" s="41">
        <f>IF(OR($O21="",Assumptions!$B$5=""),"",Assumptions!$B$5)</f>
        <v/>
      </c>
      <c r="Q21" s="33">
        <f>IF(OR($O21="",$P21="",Assumptions!$B$6="",Assumptions!$B$9=""),"",IFERROR(CEILING(MAX(Assumptions!$B$6,$O21*(1+$P21)),Assumptions!$B$9),""))</f>
        <v/>
      </c>
      <c r="R21" s="39" t="n"/>
      <c r="S21" s="33">
        <f>IF(OR($Q21="",$R21=""),"",IFERROR($R21-$Q21,""))</f>
        <v/>
      </c>
    </row>
    <row r="22">
      <c r="A22" s="36" t="n"/>
      <c r="B22" s="17" t="n"/>
      <c r="C22" s="17" t="n"/>
      <c r="D22" s="18" t="n"/>
      <c r="E22" s="17" t="n"/>
      <c r="F22" s="19" t="n"/>
      <c r="G22" s="20" t="n"/>
      <c r="H22" s="37" t="n"/>
      <c r="I22" s="18" t="n"/>
      <c r="J22" s="18" t="n"/>
      <c r="K22" s="7">
        <f>IF(OR($A22="",$F22="",$G22=""),"",IFERROR($F22*2*$G22,""))</f>
        <v/>
      </c>
      <c r="L22" s="38">
        <f>IF(OR($A22="",$G22="",$H22=""),"",IFERROR($G22*$H22,""))</f>
        <v/>
      </c>
      <c r="M22" s="34">
        <f>IF(OR($K22="",Assumptions!$B$3=""),"",IFERROR($K22*Assumptions!$B$3,""))</f>
        <v/>
      </c>
      <c r="N22" s="34">
        <f>IF(OR($L22="",Assumptions!$B$4=""),"",IFERROR($L22*Assumptions!$B$4,""))</f>
        <v/>
      </c>
      <c r="O22" s="34">
        <f>IF(OR($M22="",$N22=""),"",IFERROR(SUM($M22:$N22),""))</f>
        <v/>
      </c>
      <c r="P22" s="31">
        <f>IF(OR($O22="",Assumptions!$B$5=""),"",Assumptions!$B$5)</f>
        <v/>
      </c>
      <c r="Q22" s="34">
        <f>IF(OR($O22="",$P22="",Assumptions!$B$6="",Assumptions!$B$9=""),"",IFERROR(CEILING(MAX(Assumptions!$B$6,$O22*(1+$P22)),Assumptions!$B$9),""))</f>
        <v/>
      </c>
      <c r="R22" s="39" t="n"/>
      <c r="S22" s="34">
        <f>IF(OR($Q22="",$R22=""),"",IFERROR($R22-$Q22,""))</f>
        <v/>
      </c>
    </row>
    <row r="23">
      <c r="A23" s="36" t="n"/>
      <c r="B23" s="17" t="n"/>
      <c r="C23" s="17" t="n"/>
      <c r="D23" s="18" t="n"/>
      <c r="E23" s="17" t="n"/>
      <c r="F23" s="19" t="n"/>
      <c r="G23" s="20" t="n"/>
      <c r="H23" s="37" t="n"/>
      <c r="I23" s="18" t="n"/>
      <c r="J23" s="18" t="n"/>
      <c r="K23" s="24">
        <f>IF(OR($A23="",$F23="",$G23=""),"",IFERROR($F23*2*$G23,""))</f>
        <v/>
      </c>
      <c r="L23" s="40">
        <f>IF(OR($A23="",$G23="",$H23=""),"",IFERROR($G23*$H23,""))</f>
        <v/>
      </c>
      <c r="M23" s="33">
        <f>IF(OR($K23="",Assumptions!$B$3=""),"",IFERROR($K23*Assumptions!$B$3,""))</f>
        <v/>
      </c>
      <c r="N23" s="33">
        <f>IF(OR($L23="",Assumptions!$B$4=""),"",IFERROR($L23*Assumptions!$B$4,""))</f>
        <v/>
      </c>
      <c r="O23" s="33">
        <f>IF(OR($M23="",$N23=""),"",IFERROR(SUM($M23:$N23),""))</f>
        <v/>
      </c>
      <c r="P23" s="41">
        <f>IF(OR($O23="",Assumptions!$B$5=""),"",Assumptions!$B$5)</f>
        <v/>
      </c>
      <c r="Q23" s="33">
        <f>IF(OR($O23="",$P23="",Assumptions!$B$6="",Assumptions!$B$9=""),"",IFERROR(CEILING(MAX(Assumptions!$B$6,$O23*(1+$P23)),Assumptions!$B$9),""))</f>
        <v/>
      </c>
      <c r="R23" s="39" t="n"/>
      <c r="S23" s="33">
        <f>IF(OR($Q23="",$R23=""),"",IFERROR($R23-$Q23,""))</f>
        <v/>
      </c>
    </row>
    <row r="24">
      <c r="A24" s="36" t="n"/>
      <c r="B24" s="17" t="n"/>
      <c r="C24" s="17" t="n"/>
      <c r="D24" s="18" t="n"/>
      <c r="E24" s="17" t="n"/>
      <c r="F24" s="19" t="n"/>
      <c r="G24" s="20" t="n"/>
      <c r="H24" s="37" t="n"/>
      <c r="I24" s="18" t="n"/>
      <c r="J24" s="18" t="n"/>
      <c r="K24" s="7">
        <f>IF(OR($A24="",$F24="",$G24=""),"",IFERROR($F24*2*$G24,""))</f>
        <v/>
      </c>
      <c r="L24" s="38">
        <f>IF(OR($A24="",$G24="",$H24=""),"",IFERROR($G24*$H24,""))</f>
        <v/>
      </c>
      <c r="M24" s="34">
        <f>IF(OR($K24="",Assumptions!$B$3=""),"",IFERROR($K24*Assumptions!$B$3,""))</f>
        <v/>
      </c>
      <c r="N24" s="34">
        <f>IF(OR($L24="",Assumptions!$B$4=""),"",IFERROR($L24*Assumptions!$B$4,""))</f>
        <v/>
      </c>
      <c r="O24" s="34">
        <f>IF(OR($M24="",$N24=""),"",IFERROR(SUM($M24:$N24),""))</f>
        <v/>
      </c>
      <c r="P24" s="31">
        <f>IF(OR($O24="",Assumptions!$B$5=""),"",Assumptions!$B$5)</f>
        <v/>
      </c>
      <c r="Q24" s="34">
        <f>IF(OR($O24="",$P24="",Assumptions!$B$6="",Assumptions!$B$9=""),"",IFERROR(CEILING(MAX(Assumptions!$B$6,$O24*(1+$P24)),Assumptions!$B$9),""))</f>
        <v/>
      </c>
      <c r="R24" s="39" t="n"/>
      <c r="S24" s="34">
        <f>IF(OR($Q24="",$R24=""),"",IFERROR($R24-$Q24,""))</f>
        <v/>
      </c>
    </row>
    <row r="25">
      <c r="A25" s="36" t="n"/>
      <c r="B25" s="17" t="n"/>
      <c r="C25" s="17" t="n"/>
      <c r="D25" s="18" t="n"/>
      <c r="E25" s="17" t="n"/>
      <c r="F25" s="19" t="n"/>
      <c r="G25" s="20" t="n"/>
      <c r="H25" s="37" t="n"/>
      <c r="I25" s="18" t="n"/>
      <c r="J25" s="18" t="n"/>
      <c r="K25" s="24">
        <f>IF(OR($A25="",$F25="",$G25=""),"",IFERROR($F25*2*$G25,""))</f>
        <v/>
      </c>
      <c r="L25" s="40">
        <f>IF(OR($A25="",$G25="",$H25=""),"",IFERROR($G25*$H25,""))</f>
        <v/>
      </c>
      <c r="M25" s="33">
        <f>IF(OR($K25="",Assumptions!$B$3=""),"",IFERROR($K25*Assumptions!$B$3,""))</f>
        <v/>
      </c>
      <c r="N25" s="33">
        <f>IF(OR($L25="",Assumptions!$B$4=""),"",IFERROR($L25*Assumptions!$B$4,""))</f>
        <v/>
      </c>
      <c r="O25" s="33">
        <f>IF(OR($M25="",$N25=""),"",IFERROR(SUM($M25:$N25),""))</f>
        <v/>
      </c>
      <c r="P25" s="41">
        <f>IF(OR($O25="",Assumptions!$B$5=""),"",Assumptions!$B$5)</f>
        <v/>
      </c>
      <c r="Q25" s="33">
        <f>IF(OR($O25="",$P25="",Assumptions!$B$6="",Assumptions!$B$9=""),"",IFERROR(CEILING(MAX(Assumptions!$B$6,$O25*(1+$P25)),Assumptions!$B$9),""))</f>
        <v/>
      </c>
      <c r="R25" s="39" t="n"/>
      <c r="S25" s="33">
        <f>IF(OR($Q25="",$R25=""),"",IFERROR($R25-$Q25,""))</f>
        <v/>
      </c>
    </row>
    <row r="26">
      <c r="A26" s="36" t="n"/>
      <c r="B26" s="17" t="n"/>
      <c r="C26" s="17" t="n"/>
      <c r="D26" s="18" t="n"/>
      <c r="E26" s="17" t="n"/>
      <c r="F26" s="19" t="n"/>
      <c r="G26" s="20" t="n"/>
      <c r="H26" s="37" t="n"/>
      <c r="I26" s="18" t="n"/>
      <c r="J26" s="18" t="n"/>
      <c r="K26" s="7">
        <f>IF(OR($A26="",$F26="",$G26=""),"",IFERROR($F26*2*$G26,""))</f>
        <v/>
      </c>
      <c r="L26" s="38">
        <f>IF(OR($A26="",$G26="",$H26=""),"",IFERROR($G26*$H26,""))</f>
        <v/>
      </c>
      <c r="M26" s="34">
        <f>IF(OR($K26="",Assumptions!$B$3=""),"",IFERROR($K26*Assumptions!$B$3,""))</f>
        <v/>
      </c>
      <c r="N26" s="34">
        <f>IF(OR($L26="",Assumptions!$B$4=""),"",IFERROR($L26*Assumptions!$B$4,""))</f>
        <v/>
      </c>
      <c r="O26" s="34">
        <f>IF(OR($M26="",$N26=""),"",IFERROR(SUM($M26:$N26),""))</f>
        <v/>
      </c>
      <c r="P26" s="31">
        <f>IF(OR($O26="",Assumptions!$B$5=""),"",Assumptions!$B$5)</f>
        <v/>
      </c>
      <c r="Q26" s="34">
        <f>IF(OR($O26="",$P26="",Assumptions!$B$6="",Assumptions!$B$9=""),"",IFERROR(CEILING(MAX(Assumptions!$B$6,$O26*(1+$P26)),Assumptions!$B$9),""))</f>
        <v/>
      </c>
      <c r="R26" s="39" t="n"/>
      <c r="S26" s="34">
        <f>IF(OR($Q26="",$R26=""),"",IFERROR($R26-$Q26,""))</f>
        <v/>
      </c>
    </row>
    <row r="27">
      <c r="A27" s="36" t="n"/>
      <c r="B27" s="17" t="n"/>
      <c r="C27" s="17" t="n"/>
      <c r="D27" s="18" t="n"/>
      <c r="E27" s="17" t="n"/>
      <c r="F27" s="19" t="n"/>
      <c r="G27" s="20" t="n"/>
      <c r="H27" s="37" t="n"/>
      <c r="I27" s="18" t="n"/>
      <c r="J27" s="18" t="n"/>
      <c r="K27" s="24">
        <f>IF(OR($A27="",$F27="",$G27=""),"",IFERROR($F27*2*$G27,""))</f>
        <v/>
      </c>
      <c r="L27" s="40">
        <f>IF(OR($A27="",$G27="",$H27=""),"",IFERROR($G27*$H27,""))</f>
        <v/>
      </c>
      <c r="M27" s="33">
        <f>IF(OR($K27="",Assumptions!$B$3=""),"",IFERROR($K27*Assumptions!$B$3,""))</f>
        <v/>
      </c>
      <c r="N27" s="33">
        <f>IF(OR($L27="",Assumptions!$B$4=""),"",IFERROR($L27*Assumptions!$B$4,""))</f>
        <v/>
      </c>
      <c r="O27" s="33">
        <f>IF(OR($M27="",$N27=""),"",IFERROR(SUM($M27:$N27),""))</f>
        <v/>
      </c>
      <c r="P27" s="41">
        <f>IF(OR($O27="",Assumptions!$B$5=""),"",Assumptions!$B$5)</f>
        <v/>
      </c>
      <c r="Q27" s="33">
        <f>IF(OR($O27="",$P27="",Assumptions!$B$6="",Assumptions!$B$9=""),"",IFERROR(CEILING(MAX(Assumptions!$B$6,$O27*(1+$P27)),Assumptions!$B$9),""))</f>
        <v/>
      </c>
      <c r="R27" s="39" t="n"/>
      <c r="S27" s="33">
        <f>IF(OR($Q27="",$R27=""),"",IFERROR($R27-$Q27,""))</f>
        <v/>
      </c>
    </row>
    <row r="28">
      <c r="A28" s="36" t="n"/>
      <c r="B28" s="17" t="n"/>
      <c r="C28" s="17" t="n"/>
      <c r="D28" s="18" t="n"/>
      <c r="E28" s="17" t="n"/>
      <c r="F28" s="19" t="n"/>
      <c r="G28" s="20" t="n"/>
      <c r="H28" s="37" t="n"/>
      <c r="I28" s="18" t="n"/>
      <c r="J28" s="18" t="n"/>
      <c r="K28" s="7">
        <f>IF(OR($A28="",$F28="",$G28=""),"",IFERROR($F28*2*$G28,""))</f>
        <v/>
      </c>
      <c r="L28" s="38">
        <f>IF(OR($A28="",$G28="",$H28=""),"",IFERROR($G28*$H28,""))</f>
        <v/>
      </c>
      <c r="M28" s="34">
        <f>IF(OR($K28="",Assumptions!$B$3=""),"",IFERROR($K28*Assumptions!$B$3,""))</f>
        <v/>
      </c>
      <c r="N28" s="34">
        <f>IF(OR($L28="",Assumptions!$B$4=""),"",IFERROR($L28*Assumptions!$B$4,""))</f>
        <v/>
      </c>
      <c r="O28" s="34">
        <f>IF(OR($M28="",$N28=""),"",IFERROR(SUM($M28:$N28),""))</f>
        <v/>
      </c>
      <c r="P28" s="31">
        <f>IF(OR($O28="",Assumptions!$B$5=""),"",Assumptions!$B$5)</f>
        <v/>
      </c>
      <c r="Q28" s="34">
        <f>IF(OR($O28="",$P28="",Assumptions!$B$6="",Assumptions!$B$9=""),"",IFERROR(CEILING(MAX(Assumptions!$B$6,$O28*(1+$P28)),Assumptions!$B$9),""))</f>
        <v/>
      </c>
      <c r="R28" s="39" t="n"/>
      <c r="S28" s="34">
        <f>IF(OR($Q28="",$R28=""),"",IFERROR($R28-$Q28,""))</f>
        <v/>
      </c>
    </row>
    <row r="29">
      <c r="A29" s="36" t="n"/>
      <c r="B29" s="17" t="n"/>
      <c r="C29" s="17" t="n"/>
      <c r="D29" s="18" t="n"/>
      <c r="E29" s="17" t="n"/>
      <c r="F29" s="19" t="n"/>
      <c r="G29" s="20" t="n"/>
      <c r="H29" s="37" t="n"/>
      <c r="I29" s="18" t="n"/>
      <c r="J29" s="18" t="n"/>
      <c r="K29" s="24">
        <f>IF(OR($A29="",$F29="",$G29=""),"",IFERROR($F29*2*$G29,""))</f>
        <v/>
      </c>
      <c r="L29" s="40">
        <f>IF(OR($A29="",$G29="",$H29=""),"",IFERROR($G29*$H29,""))</f>
        <v/>
      </c>
      <c r="M29" s="33">
        <f>IF(OR($K29="",Assumptions!$B$3=""),"",IFERROR($K29*Assumptions!$B$3,""))</f>
        <v/>
      </c>
      <c r="N29" s="33">
        <f>IF(OR($L29="",Assumptions!$B$4=""),"",IFERROR($L29*Assumptions!$B$4,""))</f>
        <v/>
      </c>
      <c r="O29" s="33">
        <f>IF(OR($M29="",$N29=""),"",IFERROR(SUM($M29:$N29),""))</f>
        <v/>
      </c>
      <c r="P29" s="41">
        <f>IF(OR($O29="",Assumptions!$B$5=""),"",Assumptions!$B$5)</f>
        <v/>
      </c>
      <c r="Q29" s="33">
        <f>IF(OR($O29="",$P29="",Assumptions!$B$6="",Assumptions!$B$9=""),"",IFERROR(CEILING(MAX(Assumptions!$B$6,$O29*(1+$P29)),Assumptions!$B$9),""))</f>
        <v/>
      </c>
      <c r="R29" s="39" t="n"/>
      <c r="S29" s="33">
        <f>IF(OR($Q29="",$R29=""),"",IFERROR($R29-$Q29,""))</f>
        <v/>
      </c>
    </row>
    <row r="30">
      <c r="A30" s="36" t="n"/>
      <c r="B30" s="17" t="n"/>
      <c r="C30" s="17" t="n"/>
      <c r="D30" s="18" t="n"/>
      <c r="E30" s="17" t="n"/>
      <c r="F30" s="19" t="n"/>
      <c r="G30" s="20" t="n"/>
      <c r="H30" s="37" t="n"/>
      <c r="I30" s="18" t="n"/>
      <c r="J30" s="18" t="n"/>
      <c r="K30" s="7">
        <f>IF(OR($A30="",$F30="",$G30=""),"",IFERROR($F30*2*$G30,""))</f>
        <v/>
      </c>
      <c r="L30" s="38">
        <f>IF(OR($A30="",$G30="",$H30=""),"",IFERROR($G30*$H30,""))</f>
        <v/>
      </c>
      <c r="M30" s="34">
        <f>IF(OR($K30="",Assumptions!$B$3=""),"",IFERROR($K30*Assumptions!$B$3,""))</f>
        <v/>
      </c>
      <c r="N30" s="34">
        <f>IF(OR($L30="",Assumptions!$B$4=""),"",IFERROR($L30*Assumptions!$B$4,""))</f>
        <v/>
      </c>
      <c r="O30" s="34">
        <f>IF(OR($M30="",$N30=""),"",IFERROR(SUM($M30:$N30),""))</f>
        <v/>
      </c>
      <c r="P30" s="31">
        <f>IF(OR($O30="",Assumptions!$B$5=""),"",Assumptions!$B$5)</f>
        <v/>
      </c>
      <c r="Q30" s="34">
        <f>IF(OR($O30="",$P30="",Assumptions!$B$6="",Assumptions!$B$9=""),"",IFERROR(CEILING(MAX(Assumptions!$B$6,$O30*(1+$P30)),Assumptions!$B$9),""))</f>
        <v/>
      </c>
      <c r="R30" s="39" t="n"/>
      <c r="S30" s="34">
        <f>IF(OR($Q30="",$R30=""),"",IFERROR($R30-$Q30,""))</f>
        <v/>
      </c>
    </row>
    <row r="31">
      <c r="A31" s="36" t="n"/>
      <c r="B31" s="17" t="n"/>
      <c r="C31" s="17" t="n"/>
      <c r="D31" s="18" t="n"/>
      <c r="E31" s="17" t="n"/>
      <c r="F31" s="19" t="n"/>
      <c r="G31" s="20" t="n"/>
      <c r="H31" s="37" t="n"/>
      <c r="I31" s="18" t="n"/>
      <c r="J31" s="18" t="n"/>
      <c r="K31" s="24">
        <f>IF(OR($A31="",$F31="",$G31=""),"",IFERROR($F31*2*$G31,""))</f>
        <v/>
      </c>
      <c r="L31" s="40">
        <f>IF(OR($A31="",$G31="",$H31=""),"",IFERROR($G31*$H31,""))</f>
        <v/>
      </c>
      <c r="M31" s="33">
        <f>IF(OR($K31="",Assumptions!$B$3=""),"",IFERROR($K31*Assumptions!$B$3,""))</f>
        <v/>
      </c>
      <c r="N31" s="33">
        <f>IF(OR($L31="",Assumptions!$B$4=""),"",IFERROR($L31*Assumptions!$B$4,""))</f>
        <v/>
      </c>
      <c r="O31" s="33">
        <f>IF(OR($M31="",$N31=""),"",IFERROR(SUM($M31:$N31),""))</f>
        <v/>
      </c>
      <c r="P31" s="41">
        <f>IF(OR($O31="",Assumptions!$B$5=""),"",Assumptions!$B$5)</f>
        <v/>
      </c>
      <c r="Q31" s="33">
        <f>IF(OR($O31="",$P31="",Assumptions!$B$6="",Assumptions!$B$9=""),"",IFERROR(CEILING(MAX(Assumptions!$B$6,$O31*(1+$P31)),Assumptions!$B$9),""))</f>
        <v/>
      </c>
      <c r="R31" s="39" t="n"/>
      <c r="S31" s="33">
        <f>IF(OR($Q31="",$R31=""),"",IFERROR($R31-$Q31,""))</f>
        <v/>
      </c>
    </row>
    <row r="32">
      <c r="A32" s="36" t="n"/>
      <c r="B32" s="17" t="n"/>
      <c r="C32" s="17" t="n"/>
      <c r="D32" s="18" t="n"/>
      <c r="E32" s="17" t="n"/>
      <c r="F32" s="19" t="n"/>
      <c r="G32" s="20" t="n"/>
      <c r="H32" s="37" t="n"/>
      <c r="I32" s="18" t="n"/>
      <c r="J32" s="18" t="n"/>
      <c r="K32" s="7">
        <f>IF(OR($A32="",$F32="",$G32=""),"",IFERROR($F32*2*$G32,""))</f>
        <v/>
      </c>
      <c r="L32" s="38">
        <f>IF(OR($A32="",$G32="",$H32=""),"",IFERROR($G32*$H32,""))</f>
        <v/>
      </c>
      <c r="M32" s="34">
        <f>IF(OR($K32="",Assumptions!$B$3=""),"",IFERROR($K32*Assumptions!$B$3,""))</f>
        <v/>
      </c>
      <c r="N32" s="34">
        <f>IF(OR($L32="",Assumptions!$B$4=""),"",IFERROR($L32*Assumptions!$B$4,""))</f>
        <v/>
      </c>
      <c r="O32" s="34">
        <f>IF(OR($M32="",$N32=""),"",IFERROR(SUM($M32:$N32),""))</f>
        <v/>
      </c>
      <c r="P32" s="31">
        <f>IF(OR($O32="",Assumptions!$B$5=""),"",Assumptions!$B$5)</f>
        <v/>
      </c>
      <c r="Q32" s="34">
        <f>IF(OR($O32="",$P32="",Assumptions!$B$6="",Assumptions!$B$9=""),"",IFERROR(CEILING(MAX(Assumptions!$B$6,$O32*(1+$P32)),Assumptions!$B$9),""))</f>
        <v/>
      </c>
      <c r="R32" s="39" t="n"/>
      <c r="S32" s="34">
        <f>IF(OR($Q32="",$R32=""),"",IFERROR($R32-$Q32,""))</f>
        <v/>
      </c>
    </row>
    <row r="33">
      <c r="A33" s="36" t="n"/>
      <c r="B33" s="17" t="n"/>
      <c r="C33" s="17" t="n"/>
      <c r="D33" s="18" t="n"/>
      <c r="E33" s="17" t="n"/>
      <c r="F33" s="19" t="n"/>
      <c r="G33" s="20" t="n"/>
      <c r="H33" s="37" t="n"/>
      <c r="I33" s="18" t="n"/>
      <c r="J33" s="18" t="n"/>
      <c r="K33" s="24">
        <f>IF(OR($A33="",$F33="",$G33=""),"",IFERROR($F33*2*$G33,""))</f>
        <v/>
      </c>
      <c r="L33" s="40">
        <f>IF(OR($A33="",$G33="",$H33=""),"",IFERROR($G33*$H33,""))</f>
        <v/>
      </c>
      <c r="M33" s="33">
        <f>IF(OR($K33="",Assumptions!$B$3=""),"",IFERROR($K33*Assumptions!$B$3,""))</f>
        <v/>
      </c>
      <c r="N33" s="33">
        <f>IF(OR($L33="",Assumptions!$B$4=""),"",IFERROR($L33*Assumptions!$B$4,""))</f>
        <v/>
      </c>
      <c r="O33" s="33">
        <f>IF(OR($M33="",$N33=""),"",IFERROR(SUM($M33:$N33),""))</f>
        <v/>
      </c>
      <c r="P33" s="41">
        <f>IF(OR($O33="",Assumptions!$B$5=""),"",Assumptions!$B$5)</f>
        <v/>
      </c>
      <c r="Q33" s="33">
        <f>IF(OR($O33="",$P33="",Assumptions!$B$6="",Assumptions!$B$9=""),"",IFERROR(CEILING(MAX(Assumptions!$B$6,$O33*(1+$P33)),Assumptions!$B$9),""))</f>
        <v/>
      </c>
      <c r="R33" s="39" t="n"/>
      <c r="S33" s="33">
        <f>IF(OR($Q33="",$R33=""),"",IFERROR($R33-$Q33,""))</f>
        <v/>
      </c>
    </row>
    <row r="34">
      <c r="A34" s="36" t="n"/>
      <c r="B34" s="17" t="n"/>
      <c r="C34" s="17" t="n"/>
      <c r="D34" s="18" t="n"/>
      <c r="E34" s="17" t="n"/>
      <c r="F34" s="19" t="n"/>
      <c r="G34" s="20" t="n"/>
      <c r="H34" s="37" t="n"/>
      <c r="I34" s="18" t="n"/>
      <c r="J34" s="18" t="n"/>
      <c r="K34" s="7">
        <f>IF(OR($A34="",$F34="",$G34=""),"",IFERROR($F34*2*$G34,""))</f>
        <v/>
      </c>
      <c r="L34" s="38">
        <f>IF(OR($A34="",$G34="",$H34=""),"",IFERROR($G34*$H34,""))</f>
        <v/>
      </c>
      <c r="M34" s="34">
        <f>IF(OR($K34="",Assumptions!$B$3=""),"",IFERROR($K34*Assumptions!$B$3,""))</f>
        <v/>
      </c>
      <c r="N34" s="34">
        <f>IF(OR($L34="",Assumptions!$B$4=""),"",IFERROR($L34*Assumptions!$B$4,""))</f>
        <v/>
      </c>
      <c r="O34" s="34">
        <f>IF(OR($M34="",$N34=""),"",IFERROR(SUM($M34:$N34),""))</f>
        <v/>
      </c>
      <c r="P34" s="31">
        <f>IF(OR($O34="",Assumptions!$B$5=""),"",Assumptions!$B$5)</f>
        <v/>
      </c>
      <c r="Q34" s="34">
        <f>IF(OR($O34="",$P34="",Assumptions!$B$6="",Assumptions!$B$9=""),"",IFERROR(CEILING(MAX(Assumptions!$B$6,$O34*(1+$P34)),Assumptions!$B$9),""))</f>
        <v/>
      </c>
      <c r="R34" s="39" t="n"/>
      <c r="S34" s="34">
        <f>IF(OR($Q34="",$R34=""),"",IFERROR($R34-$Q34,""))</f>
        <v/>
      </c>
    </row>
    <row r="35">
      <c r="A35" s="36" t="n"/>
      <c r="B35" s="17" t="n"/>
      <c r="C35" s="17" t="n"/>
      <c r="D35" s="18" t="n"/>
      <c r="E35" s="17" t="n"/>
      <c r="F35" s="19" t="n"/>
      <c r="G35" s="20" t="n"/>
      <c r="H35" s="37" t="n"/>
      <c r="I35" s="18" t="n"/>
      <c r="J35" s="18" t="n"/>
      <c r="K35" s="24">
        <f>IF(OR($A35="",$F35="",$G35=""),"",IFERROR($F35*2*$G35,""))</f>
        <v/>
      </c>
      <c r="L35" s="40">
        <f>IF(OR($A35="",$G35="",$H35=""),"",IFERROR($G35*$H35,""))</f>
        <v/>
      </c>
      <c r="M35" s="33">
        <f>IF(OR($K35="",Assumptions!$B$3=""),"",IFERROR($K35*Assumptions!$B$3,""))</f>
        <v/>
      </c>
      <c r="N35" s="33">
        <f>IF(OR($L35="",Assumptions!$B$4=""),"",IFERROR($L35*Assumptions!$B$4,""))</f>
        <v/>
      </c>
      <c r="O35" s="33">
        <f>IF(OR($M35="",$N35=""),"",IFERROR(SUM($M35:$N35),""))</f>
        <v/>
      </c>
      <c r="P35" s="41">
        <f>IF(OR($O35="",Assumptions!$B$5=""),"",Assumptions!$B$5)</f>
        <v/>
      </c>
      <c r="Q35" s="33">
        <f>IF(OR($O35="",$P35="",Assumptions!$B$6="",Assumptions!$B$9=""),"",IFERROR(CEILING(MAX(Assumptions!$B$6,$O35*(1+$P35)),Assumptions!$B$9),""))</f>
        <v/>
      </c>
      <c r="R35" s="39" t="n"/>
      <c r="S35" s="33">
        <f>IF(OR($Q35="",$R35=""),"",IFERROR($R35-$Q35,""))</f>
        <v/>
      </c>
    </row>
    <row r="36">
      <c r="A36" s="36" t="n"/>
      <c r="B36" s="17" t="n"/>
      <c r="C36" s="17" t="n"/>
      <c r="D36" s="18" t="n"/>
      <c r="E36" s="17" t="n"/>
      <c r="F36" s="19" t="n"/>
      <c r="G36" s="20" t="n"/>
      <c r="H36" s="37" t="n"/>
      <c r="I36" s="18" t="n"/>
      <c r="J36" s="18" t="n"/>
      <c r="K36" s="7">
        <f>IF(OR($A36="",$F36="",$G36=""),"",IFERROR($F36*2*$G36,""))</f>
        <v/>
      </c>
      <c r="L36" s="38">
        <f>IF(OR($A36="",$G36="",$H36=""),"",IFERROR($G36*$H36,""))</f>
        <v/>
      </c>
      <c r="M36" s="34">
        <f>IF(OR($K36="",Assumptions!$B$3=""),"",IFERROR($K36*Assumptions!$B$3,""))</f>
        <v/>
      </c>
      <c r="N36" s="34">
        <f>IF(OR($L36="",Assumptions!$B$4=""),"",IFERROR($L36*Assumptions!$B$4,""))</f>
        <v/>
      </c>
      <c r="O36" s="34">
        <f>IF(OR($M36="",$N36=""),"",IFERROR(SUM($M36:$N36),""))</f>
        <v/>
      </c>
      <c r="P36" s="31">
        <f>IF(OR($O36="",Assumptions!$B$5=""),"",Assumptions!$B$5)</f>
        <v/>
      </c>
      <c r="Q36" s="34">
        <f>IF(OR($O36="",$P36="",Assumptions!$B$6="",Assumptions!$B$9=""),"",IFERROR(CEILING(MAX(Assumptions!$B$6,$O36*(1+$P36)),Assumptions!$B$9),""))</f>
        <v/>
      </c>
      <c r="R36" s="39" t="n"/>
      <c r="S36" s="34">
        <f>IF(OR($Q36="",$R36=""),"",IFERROR($R36-$Q36,""))</f>
        <v/>
      </c>
    </row>
    <row r="37">
      <c r="A37" s="36" t="n"/>
      <c r="B37" s="17" t="n"/>
      <c r="C37" s="17" t="n"/>
      <c r="D37" s="18" t="n"/>
      <c r="E37" s="17" t="n"/>
      <c r="F37" s="19" t="n"/>
      <c r="G37" s="20" t="n"/>
      <c r="H37" s="37" t="n"/>
      <c r="I37" s="18" t="n"/>
      <c r="J37" s="18" t="n"/>
      <c r="K37" s="24">
        <f>IF(OR($A37="",$F37="",$G37=""),"",IFERROR($F37*2*$G37,""))</f>
        <v/>
      </c>
      <c r="L37" s="40">
        <f>IF(OR($A37="",$G37="",$H37=""),"",IFERROR($G37*$H37,""))</f>
        <v/>
      </c>
      <c r="M37" s="33">
        <f>IF(OR($K37="",Assumptions!$B$3=""),"",IFERROR($K37*Assumptions!$B$3,""))</f>
        <v/>
      </c>
      <c r="N37" s="33">
        <f>IF(OR($L37="",Assumptions!$B$4=""),"",IFERROR($L37*Assumptions!$B$4,""))</f>
        <v/>
      </c>
      <c r="O37" s="33">
        <f>IF(OR($M37="",$N37=""),"",IFERROR(SUM($M37:$N37),""))</f>
        <v/>
      </c>
      <c r="P37" s="41">
        <f>IF(OR($O37="",Assumptions!$B$5=""),"",Assumptions!$B$5)</f>
        <v/>
      </c>
      <c r="Q37" s="33">
        <f>IF(OR($O37="",$P37="",Assumptions!$B$6="",Assumptions!$B$9=""),"",IFERROR(CEILING(MAX(Assumptions!$B$6,$O37*(1+$P37)),Assumptions!$B$9),""))</f>
        <v/>
      </c>
      <c r="R37" s="39" t="n"/>
      <c r="S37" s="33">
        <f>IF(OR($Q37="",$R37=""),"",IFERROR($R37-$Q37,""))</f>
        <v/>
      </c>
    </row>
    <row r="38">
      <c r="A38" s="36" t="n"/>
      <c r="B38" s="17" t="n"/>
      <c r="C38" s="17" t="n"/>
      <c r="D38" s="18" t="n"/>
      <c r="E38" s="17" t="n"/>
      <c r="F38" s="19" t="n"/>
      <c r="G38" s="20" t="n"/>
      <c r="H38" s="37" t="n"/>
      <c r="I38" s="18" t="n"/>
      <c r="J38" s="18" t="n"/>
      <c r="K38" s="7">
        <f>IF(OR($A38="",$F38="",$G38=""),"",IFERROR($F38*2*$G38,""))</f>
        <v/>
      </c>
      <c r="L38" s="38">
        <f>IF(OR($A38="",$G38="",$H38=""),"",IFERROR($G38*$H38,""))</f>
        <v/>
      </c>
      <c r="M38" s="34">
        <f>IF(OR($K38="",Assumptions!$B$3=""),"",IFERROR($K38*Assumptions!$B$3,""))</f>
        <v/>
      </c>
      <c r="N38" s="34">
        <f>IF(OR($L38="",Assumptions!$B$4=""),"",IFERROR($L38*Assumptions!$B$4,""))</f>
        <v/>
      </c>
      <c r="O38" s="34">
        <f>IF(OR($M38="",$N38=""),"",IFERROR(SUM($M38:$N38),""))</f>
        <v/>
      </c>
      <c r="P38" s="31">
        <f>IF(OR($O38="",Assumptions!$B$5=""),"",Assumptions!$B$5)</f>
        <v/>
      </c>
      <c r="Q38" s="34">
        <f>IF(OR($O38="",$P38="",Assumptions!$B$6="",Assumptions!$B$9=""),"",IFERROR(CEILING(MAX(Assumptions!$B$6,$O38*(1+$P38)),Assumptions!$B$9),""))</f>
        <v/>
      </c>
      <c r="R38" s="39" t="n"/>
      <c r="S38" s="34">
        <f>IF(OR($Q38="",$R38=""),"",IFERROR($R38-$Q38,""))</f>
        <v/>
      </c>
    </row>
    <row r="39">
      <c r="A39" s="36" t="n"/>
      <c r="B39" s="17" t="n"/>
      <c r="C39" s="17" t="n"/>
      <c r="D39" s="18" t="n"/>
      <c r="E39" s="17" t="n"/>
      <c r="F39" s="19" t="n"/>
      <c r="G39" s="20" t="n"/>
      <c r="H39" s="37" t="n"/>
      <c r="I39" s="18" t="n"/>
      <c r="J39" s="18" t="n"/>
      <c r="K39" s="24">
        <f>IF(OR($A39="",$F39="",$G39=""),"",IFERROR($F39*2*$G39,""))</f>
        <v/>
      </c>
      <c r="L39" s="40">
        <f>IF(OR($A39="",$G39="",$H39=""),"",IFERROR($G39*$H39,""))</f>
        <v/>
      </c>
      <c r="M39" s="33">
        <f>IF(OR($K39="",Assumptions!$B$3=""),"",IFERROR($K39*Assumptions!$B$3,""))</f>
        <v/>
      </c>
      <c r="N39" s="33">
        <f>IF(OR($L39="",Assumptions!$B$4=""),"",IFERROR($L39*Assumptions!$B$4,""))</f>
        <v/>
      </c>
      <c r="O39" s="33">
        <f>IF(OR($M39="",$N39=""),"",IFERROR(SUM($M39:$N39),""))</f>
        <v/>
      </c>
      <c r="P39" s="41">
        <f>IF(OR($O39="",Assumptions!$B$5=""),"",Assumptions!$B$5)</f>
        <v/>
      </c>
      <c r="Q39" s="33">
        <f>IF(OR($O39="",$P39="",Assumptions!$B$6="",Assumptions!$B$9=""),"",IFERROR(CEILING(MAX(Assumptions!$B$6,$O39*(1+$P39)),Assumptions!$B$9),""))</f>
        <v/>
      </c>
      <c r="R39" s="39" t="n"/>
      <c r="S39" s="33">
        <f>IF(OR($Q39="",$R39=""),"",IFERROR($R39-$Q39,""))</f>
        <v/>
      </c>
    </row>
    <row r="40">
      <c r="A40" s="36" t="n"/>
      <c r="B40" s="17" t="n"/>
      <c r="C40" s="17" t="n"/>
      <c r="D40" s="18" t="n"/>
      <c r="E40" s="17" t="n"/>
      <c r="F40" s="19" t="n"/>
      <c r="G40" s="20" t="n"/>
      <c r="H40" s="37" t="n"/>
      <c r="I40" s="18" t="n"/>
      <c r="J40" s="18" t="n"/>
      <c r="K40" s="7">
        <f>IF(OR($A40="",$F40="",$G40=""),"",IFERROR($F40*2*$G40,""))</f>
        <v/>
      </c>
      <c r="L40" s="38">
        <f>IF(OR($A40="",$G40="",$H40=""),"",IFERROR($G40*$H40,""))</f>
        <v/>
      </c>
      <c r="M40" s="34">
        <f>IF(OR($K40="",Assumptions!$B$3=""),"",IFERROR($K40*Assumptions!$B$3,""))</f>
        <v/>
      </c>
      <c r="N40" s="34">
        <f>IF(OR($L40="",Assumptions!$B$4=""),"",IFERROR($L40*Assumptions!$B$4,""))</f>
        <v/>
      </c>
      <c r="O40" s="34">
        <f>IF(OR($M40="",$N40=""),"",IFERROR(SUM($M40:$N40),""))</f>
        <v/>
      </c>
      <c r="P40" s="31">
        <f>IF(OR($O40="",Assumptions!$B$5=""),"",Assumptions!$B$5)</f>
        <v/>
      </c>
      <c r="Q40" s="34">
        <f>IF(OR($O40="",$P40="",Assumptions!$B$6="",Assumptions!$B$9=""),"",IFERROR(CEILING(MAX(Assumptions!$B$6,$O40*(1+$P40)),Assumptions!$B$9),""))</f>
        <v/>
      </c>
      <c r="R40" s="39" t="n"/>
      <c r="S40" s="34">
        <f>IF(OR($Q40="",$R40=""),"",IFERROR($R40-$Q40,""))</f>
        <v/>
      </c>
    </row>
    <row r="41">
      <c r="A41" s="36" t="n"/>
      <c r="B41" s="17" t="n"/>
      <c r="C41" s="17" t="n"/>
      <c r="D41" s="18" t="n"/>
      <c r="E41" s="17" t="n"/>
      <c r="F41" s="19" t="n"/>
      <c r="G41" s="20" t="n"/>
      <c r="H41" s="37" t="n"/>
      <c r="I41" s="18" t="n"/>
      <c r="J41" s="18" t="n"/>
      <c r="K41" s="24">
        <f>IF(OR($A41="",$F41="",$G41=""),"",IFERROR($F41*2*$G41,""))</f>
        <v/>
      </c>
      <c r="L41" s="40">
        <f>IF(OR($A41="",$G41="",$H41=""),"",IFERROR($G41*$H41,""))</f>
        <v/>
      </c>
      <c r="M41" s="33">
        <f>IF(OR($K41="",Assumptions!$B$3=""),"",IFERROR($K41*Assumptions!$B$3,""))</f>
        <v/>
      </c>
      <c r="N41" s="33">
        <f>IF(OR($L41="",Assumptions!$B$4=""),"",IFERROR($L41*Assumptions!$B$4,""))</f>
        <v/>
      </c>
      <c r="O41" s="33">
        <f>IF(OR($M41="",$N41=""),"",IFERROR(SUM($M41:$N41),""))</f>
        <v/>
      </c>
      <c r="P41" s="41">
        <f>IF(OR($O41="",Assumptions!$B$5=""),"",Assumptions!$B$5)</f>
        <v/>
      </c>
      <c r="Q41" s="33">
        <f>IF(OR($O41="",$P41="",Assumptions!$B$6="",Assumptions!$B$9=""),"",IFERROR(CEILING(MAX(Assumptions!$B$6,$O41*(1+$P41)),Assumptions!$B$9),""))</f>
        <v/>
      </c>
      <c r="R41" s="39" t="n"/>
      <c r="S41" s="33">
        <f>IF(OR($Q41="",$R41=""),"",IFERROR($R41-$Q41,""))</f>
        <v/>
      </c>
    </row>
    <row r="42">
      <c r="A42" s="36" t="n"/>
      <c r="B42" s="17" t="n"/>
      <c r="C42" s="17" t="n"/>
      <c r="D42" s="18" t="n"/>
      <c r="E42" s="17" t="n"/>
      <c r="F42" s="19" t="n"/>
      <c r="G42" s="20" t="n"/>
      <c r="H42" s="37" t="n"/>
      <c r="I42" s="18" t="n"/>
      <c r="J42" s="18" t="n"/>
      <c r="K42" s="7">
        <f>IF(OR($A42="",$F42="",$G42=""),"",IFERROR($F42*2*$G42,""))</f>
        <v/>
      </c>
      <c r="L42" s="38">
        <f>IF(OR($A42="",$G42="",$H42=""),"",IFERROR($G42*$H42,""))</f>
        <v/>
      </c>
      <c r="M42" s="34">
        <f>IF(OR($K42="",Assumptions!$B$3=""),"",IFERROR($K42*Assumptions!$B$3,""))</f>
        <v/>
      </c>
      <c r="N42" s="34">
        <f>IF(OR($L42="",Assumptions!$B$4=""),"",IFERROR($L42*Assumptions!$B$4,""))</f>
        <v/>
      </c>
      <c r="O42" s="34">
        <f>IF(OR($M42="",$N42=""),"",IFERROR(SUM($M42:$N42),""))</f>
        <v/>
      </c>
      <c r="P42" s="31">
        <f>IF(OR($O42="",Assumptions!$B$5=""),"",Assumptions!$B$5)</f>
        <v/>
      </c>
      <c r="Q42" s="34">
        <f>IF(OR($O42="",$P42="",Assumptions!$B$6="",Assumptions!$B$9=""),"",IFERROR(CEILING(MAX(Assumptions!$B$6,$O42*(1+$P42)),Assumptions!$B$9),""))</f>
        <v/>
      </c>
      <c r="R42" s="39" t="n"/>
      <c r="S42" s="34">
        <f>IF(OR($Q42="",$R42=""),"",IFERROR($R42-$Q42,""))</f>
        <v/>
      </c>
    </row>
    <row r="43">
      <c r="A43" s="36" t="n"/>
      <c r="B43" s="17" t="n"/>
      <c r="C43" s="17" t="n"/>
      <c r="D43" s="18" t="n"/>
      <c r="E43" s="17" t="n"/>
      <c r="F43" s="19" t="n"/>
      <c r="G43" s="20" t="n"/>
      <c r="H43" s="37" t="n"/>
      <c r="I43" s="18" t="n"/>
      <c r="J43" s="18" t="n"/>
      <c r="K43" s="24">
        <f>IF(OR($A43="",$F43="",$G43=""),"",IFERROR($F43*2*$G43,""))</f>
        <v/>
      </c>
      <c r="L43" s="40">
        <f>IF(OR($A43="",$G43="",$H43=""),"",IFERROR($G43*$H43,""))</f>
        <v/>
      </c>
      <c r="M43" s="33">
        <f>IF(OR($K43="",Assumptions!$B$3=""),"",IFERROR($K43*Assumptions!$B$3,""))</f>
        <v/>
      </c>
      <c r="N43" s="33">
        <f>IF(OR($L43="",Assumptions!$B$4=""),"",IFERROR($L43*Assumptions!$B$4,""))</f>
        <v/>
      </c>
      <c r="O43" s="33">
        <f>IF(OR($M43="",$N43=""),"",IFERROR(SUM($M43:$N43),""))</f>
        <v/>
      </c>
      <c r="P43" s="41">
        <f>IF(OR($O43="",Assumptions!$B$5=""),"",Assumptions!$B$5)</f>
        <v/>
      </c>
      <c r="Q43" s="33">
        <f>IF(OR($O43="",$P43="",Assumptions!$B$6="",Assumptions!$B$9=""),"",IFERROR(CEILING(MAX(Assumptions!$B$6,$O43*(1+$P43)),Assumptions!$B$9),""))</f>
        <v/>
      </c>
      <c r="R43" s="39" t="n"/>
      <c r="S43" s="33">
        <f>IF(OR($Q43="",$R43=""),"",IFERROR($R43-$Q43,""))</f>
        <v/>
      </c>
    </row>
    <row r="44">
      <c r="A44" s="36" t="n"/>
      <c r="B44" s="17" t="n"/>
      <c r="C44" s="17" t="n"/>
      <c r="D44" s="18" t="n"/>
      <c r="E44" s="17" t="n"/>
      <c r="F44" s="19" t="n"/>
      <c r="G44" s="20" t="n"/>
      <c r="H44" s="37" t="n"/>
      <c r="I44" s="18" t="n"/>
      <c r="J44" s="18" t="n"/>
      <c r="K44" s="7">
        <f>IF(OR($A44="",$F44="",$G44=""),"",IFERROR($F44*2*$G44,""))</f>
        <v/>
      </c>
      <c r="L44" s="38">
        <f>IF(OR($A44="",$G44="",$H44=""),"",IFERROR($G44*$H44,""))</f>
        <v/>
      </c>
      <c r="M44" s="34">
        <f>IF(OR($K44="",Assumptions!$B$3=""),"",IFERROR($K44*Assumptions!$B$3,""))</f>
        <v/>
      </c>
      <c r="N44" s="34">
        <f>IF(OR($L44="",Assumptions!$B$4=""),"",IFERROR($L44*Assumptions!$B$4,""))</f>
        <v/>
      </c>
      <c r="O44" s="34">
        <f>IF(OR($M44="",$N44=""),"",IFERROR(SUM($M44:$N44),""))</f>
        <v/>
      </c>
      <c r="P44" s="31">
        <f>IF(OR($O44="",Assumptions!$B$5=""),"",Assumptions!$B$5)</f>
        <v/>
      </c>
      <c r="Q44" s="34">
        <f>IF(OR($O44="",$P44="",Assumptions!$B$6="",Assumptions!$B$9=""),"",IFERROR(CEILING(MAX(Assumptions!$B$6,$O44*(1+$P44)),Assumptions!$B$9),""))</f>
        <v/>
      </c>
      <c r="R44" s="39" t="n"/>
      <c r="S44" s="34">
        <f>IF(OR($Q44="",$R44=""),"",IFERROR($R44-$Q44,""))</f>
        <v/>
      </c>
    </row>
    <row r="45">
      <c r="A45" s="36" t="n"/>
      <c r="B45" s="17" t="n"/>
      <c r="C45" s="17" t="n"/>
      <c r="D45" s="18" t="n"/>
      <c r="E45" s="17" t="n"/>
      <c r="F45" s="19" t="n"/>
      <c r="G45" s="20" t="n"/>
      <c r="H45" s="37" t="n"/>
      <c r="I45" s="18" t="n"/>
      <c r="J45" s="18" t="n"/>
      <c r="K45" s="24">
        <f>IF(OR($A45="",$F45="",$G45=""),"",IFERROR($F45*2*$G45,""))</f>
        <v/>
      </c>
      <c r="L45" s="40">
        <f>IF(OR($A45="",$G45="",$H45=""),"",IFERROR($G45*$H45,""))</f>
        <v/>
      </c>
      <c r="M45" s="33">
        <f>IF(OR($K45="",Assumptions!$B$3=""),"",IFERROR($K45*Assumptions!$B$3,""))</f>
        <v/>
      </c>
      <c r="N45" s="33">
        <f>IF(OR($L45="",Assumptions!$B$4=""),"",IFERROR($L45*Assumptions!$B$4,""))</f>
        <v/>
      </c>
      <c r="O45" s="33">
        <f>IF(OR($M45="",$N45=""),"",IFERROR(SUM($M45:$N45),""))</f>
        <v/>
      </c>
      <c r="P45" s="41">
        <f>IF(OR($O45="",Assumptions!$B$5=""),"",Assumptions!$B$5)</f>
        <v/>
      </c>
      <c r="Q45" s="33">
        <f>IF(OR($O45="",$P45="",Assumptions!$B$6="",Assumptions!$B$9=""),"",IFERROR(CEILING(MAX(Assumptions!$B$6,$O45*(1+$P45)),Assumptions!$B$9),""))</f>
        <v/>
      </c>
      <c r="R45" s="39" t="n"/>
      <c r="S45" s="33">
        <f>IF(OR($Q45="",$R45=""),"",IFERROR($R45-$Q45,""))</f>
        <v/>
      </c>
    </row>
    <row r="46">
      <c r="A46" s="36" t="n"/>
      <c r="B46" s="17" t="n"/>
      <c r="C46" s="17" t="n"/>
      <c r="D46" s="18" t="n"/>
      <c r="E46" s="17" t="n"/>
      <c r="F46" s="19" t="n"/>
      <c r="G46" s="20" t="n"/>
      <c r="H46" s="37" t="n"/>
      <c r="I46" s="18" t="n"/>
      <c r="J46" s="18" t="n"/>
      <c r="K46" s="7">
        <f>IF(OR($A46="",$F46="",$G46=""),"",IFERROR($F46*2*$G46,""))</f>
        <v/>
      </c>
      <c r="L46" s="38">
        <f>IF(OR($A46="",$G46="",$H46=""),"",IFERROR($G46*$H46,""))</f>
        <v/>
      </c>
      <c r="M46" s="34">
        <f>IF(OR($K46="",Assumptions!$B$3=""),"",IFERROR($K46*Assumptions!$B$3,""))</f>
        <v/>
      </c>
      <c r="N46" s="34">
        <f>IF(OR($L46="",Assumptions!$B$4=""),"",IFERROR($L46*Assumptions!$B$4,""))</f>
        <v/>
      </c>
      <c r="O46" s="34">
        <f>IF(OR($M46="",$N46=""),"",IFERROR(SUM($M46:$N46),""))</f>
        <v/>
      </c>
      <c r="P46" s="31">
        <f>IF(OR($O46="",Assumptions!$B$5=""),"",Assumptions!$B$5)</f>
        <v/>
      </c>
      <c r="Q46" s="34">
        <f>IF(OR($O46="",$P46="",Assumptions!$B$6="",Assumptions!$B$9=""),"",IFERROR(CEILING(MAX(Assumptions!$B$6,$O46*(1+$P46)),Assumptions!$B$9),""))</f>
        <v/>
      </c>
      <c r="R46" s="39" t="n"/>
      <c r="S46" s="34">
        <f>IF(OR($Q46="",$R46=""),"",IFERROR($R46-$Q46,""))</f>
        <v/>
      </c>
    </row>
    <row r="47">
      <c r="A47" s="36" t="n"/>
      <c r="B47" s="17" t="n"/>
      <c r="C47" s="17" t="n"/>
      <c r="D47" s="18" t="n"/>
      <c r="E47" s="17" t="n"/>
      <c r="F47" s="19" t="n"/>
      <c r="G47" s="20" t="n"/>
      <c r="H47" s="37" t="n"/>
      <c r="I47" s="18" t="n"/>
      <c r="J47" s="18" t="n"/>
      <c r="K47" s="24">
        <f>IF(OR($A47="",$F47="",$G47=""),"",IFERROR($F47*2*$G47,""))</f>
        <v/>
      </c>
      <c r="L47" s="40">
        <f>IF(OR($A47="",$G47="",$H47=""),"",IFERROR($G47*$H47,""))</f>
        <v/>
      </c>
      <c r="M47" s="33">
        <f>IF(OR($K47="",Assumptions!$B$3=""),"",IFERROR($K47*Assumptions!$B$3,""))</f>
        <v/>
      </c>
      <c r="N47" s="33">
        <f>IF(OR($L47="",Assumptions!$B$4=""),"",IFERROR($L47*Assumptions!$B$4,""))</f>
        <v/>
      </c>
      <c r="O47" s="33">
        <f>IF(OR($M47="",$N47=""),"",IFERROR(SUM($M47:$N47),""))</f>
        <v/>
      </c>
      <c r="P47" s="41">
        <f>IF(OR($O47="",Assumptions!$B$5=""),"",Assumptions!$B$5)</f>
        <v/>
      </c>
      <c r="Q47" s="33">
        <f>IF(OR($O47="",$P47="",Assumptions!$B$6="",Assumptions!$B$9=""),"",IFERROR(CEILING(MAX(Assumptions!$B$6,$O47*(1+$P47)),Assumptions!$B$9),""))</f>
        <v/>
      </c>
      <c r="R47" s="39" t="n"/>
      <c r="S47" s="33">
        <f>IF(OR($Q47="",$R47=""),"",IFERROR($R47-$Q47,""))</f>
        <v/>
      </c>
    </row>
    <row r="48">
      <c r="A48" s="36" t="n"/>
      <c r="B48" s="17" t="n"/>
      <c r="C48" s="17" t="n"/>
      <c r="D48" s="18" t="n"/>
      <c r="E48" s="17" t="n"/>
      <c r="F48" s="19" t="n"/>
      <c r="G48" s="20" t="n"/>
      <c r="H48" s="37" t="n"/>
      <c r="I48" s="18" t="n"/>
      <c r="J48" s="18" t="n"/>
      <c r="K48" s="7">
        <f>IF(OR($A48="",$F48="",$G48=""),"",IFERROR($F48*2*$G48,""))</f>
        <v/>
      </c>
      <c r="L48" s="38">
        <f>IF(OR($A48="",$G48="",$H48=""),"",IFERROR($G48*$H48,""))</f>
        <v/>
      </c>
      <c r="M48" s="34">
        <f>IF(OR($K48="",Assumptions!$B$3=""),"",IFERROR($K48*Assumptions!$B$3,""))</f>
        <v/>
      </c>
      <c r="N48" s="34">
        <f>IF(OR($L48="",Assumptions!$B$4=""),"",IFERROR($L48*Assumptions!$B$4,""))</f>
        <v/>
      </c>
      <c r="O48" s="34">
        <f>IF(OR($M48="",$N48=""),"",IFERROR(SUM($M48:$N48),""))</f>
        <v/>
      </c>
      <c r="P48" s="31">
        <f>IF(OR($O48="",Assumptions!$B$5=""),"",Assumptions!$B$5)</f>
        <v/>
      </c>
      <c r="Q48" s="34">
        <f>IF(OR($O48="",$P48="",Assumptions!$B$6="",Assumptions!$B$9=""),"",IFERROR(CEILING(MAX(Assumptions!$B$6,$O48*(1+$P48)),Assumptions!$B$9),""))</f>
        <v/>
      </c>
      <c r="R48" s="39" t="n"/>
      <c r="S48" s="34">
        <f>IF(OR($Q48="",$R48=""),"",IFERROR($R48-$Q48,""))</f>
        <v/>
      </c>
    </row>
    <row r="49">
      <c r="A49" s="36" t="n"/>
      <c r="B49" s="17" t="n"/>
      <c r="C49" s="17" t="n"/>
      <c r="D49" s="18" t="n"/>
      <c r="E49" s="17" t="n"/>
      <c r="F49" s="19" t="n"/>
      <c r="G49" s="20" t="n"/>
      <c r="H49" s="37" t="n"/>
      <c r="I49" s="18" t="n"/>
      <c r="J49" s="18" t="n"/>
      <c r="K49" s="24">
        <f>IF(OR($A49="",$F49="",$G49=""),"",IFERROR($F49*2*$G49,""))</f>
        <v/>
      </c>
      <c r="L49" s="40">
        <f>IF(OR($A49="",$G49="",$H49=""),"",IFERROR($G49*$H49,""))</f>
        <v/>
      </c>
      <c r="M49" s="33">
        <f>IF(OR($K49="",Assumptions!$B$3=""),"",IFERROR($K49*Assumptions!$B$3,""))</f>
        <v/>
      </c>
      <c r="N49" s="33">
        <f>IF(OR($L49="",Assumptions!$B$4=""),"",IFERROR($L49*Assumptions!$B$4,""))</f>
        <v/>
      </c>
      <c r="O49" s="33">
        <f>IF(OR($M49="",$N49=""),"",IFERROR(SUM($M49:$N49),""))</f>
        <v/>
      </c>
      <c r="P49" s="41">
        <f>IF(OR($O49="",Assumptions!$B$5=""),"",Assumptions!$B$5)</f>
        <v/>
      </c>
      <c r="Q49" s="33">
        <f>IF(OR($O49="",$P49="",Assumptions!$B$6="",Assumptions!$B$9=""),"",IFERROR(CEILING(MAX(Assumptions!$B$6,$O49*(1+$P49)),Assumptions!$B$9),""))</f>
        <v/>
      </c>
      <c r="R49" s="39" t="n"/>
      <c r="S49" s="33">
        <f>IF(OR($Q49="",$R49=""),"",IFERROR($R49-$Q49,""))</f>
        <v/>
      </c>
    </row>
    <row r="50">
      <c r="A50" s="36" t="n"/>
      <c r="B50" s="17" t="n"/>
      <c r="C50" s="17" t="n"/>
      <c r="D50" s="18" t="n"/>
      <c r="E50" s="17" t="n"/>
      <c r="F50" s="19" t="n"/>
      <c r="G50" s="20" t="n"/>
      <c r="H50" s="37" t="n"/>
      <c r="I50" s="18" t="n"/>
      <c r="J50" s="18" t="n"/>
      <c r="K50" s="7">
        <f>IF(OR($A50="",$F50="",$G50=""),"",IFERROR($F50*2*$G50,""))</f>
        <v/>
      </c>
      <c r="L50" s="38">
        <f>IF(OR($A50="",$G50="",$H50=""),"",IFERROR($G50*$H50,""))</f>
        <v/>
      </c>
      <c r="M50" s="34">
        <f>IF(OR($K50="",Assumptions!$B$3=""),"",IFERROR($K50*Assumptions!$B$3,""))</f>
        <v/>
      </c>
      <c r="N50" s="34">
        <f>IF(OR($L50="",Assumptions!$B$4=""),"",IFERROR($L50*Assumptions!$B$4,""))</f>
        <v/>
      </c>
      <c r="O50" s="34">
        <f>IF(OR($M50="",$N50=""),"",IFERROR(SUM($M50:$N50),""))</f>
        <v/>
      </c>
      <c r="P50" s="31">
        <f>IF(OR($O50="",Assumptions!$B$5=""),"",Assumptions!$B$5)</f>
        <v/>
      </c>
      <c r="Q50" s="34">
        <f>IF(OR($O50="",$P50="",Assumptions!$B$6="",Assumptions!$B$9=""),"",IFERROR(CEILING(MAX(Assumptions!$B$6,$O50*(1+$P50)),Assumptions!$B$9),""))</f>
        <v/>
      </c>
      <c r="R50" s="39" t="n"/>
      <c r="S50" s="34">
        <f>IF(OR($Q50="",$R50=""),"",IFERROR($R50-$Q50,""))</f>
        <v/>
      </c>
    </row>
    <row r="51">
      <c r="A51" s="36" t="n"/>
      <c r="B51" s="17" t="n"/>
      <c r="C51" s="17" t="n"/>
      <c r="D51" s="18" t="n"/>
      <c r="E51" s="17" t="n"/>
      <c r="F51" s="19" t="n"/>
      <c r="G51" s="20" t="n"/>
      <c r="H51" s="37" t="n"/>
      <c r="I51" s="18" t="n"/>
      <c r="J51" s="18" t="n"/>
      <c r="K51" s="24">
        <f>IF(OR($A51="",$F51="",$G51=""),"",IFERROR($F51*2*$G51,""))</f>
        <v/>
      </c>
      <c r="L51" s="40">
        <f>IF(OR($A51="",$G51="",$H51=""),"",IFERROR($G51*$H51,""))</f>
        <v/>
      </c>
      <c r="M51" s="33">
        <f>IF(OR($K51="",Assumptions!$B$3=""),"",IFERROR($K51*Assumptions!$B$3,""))</f>
        <v/>
      </c>
      <c r="N51" s="33">
        <f>IF(OR($L51="",Assumptions!$B$4=""),"",IFERROR($L51*Assumptions!$B$4,""))</f>
        <v/>
      </c>
      <c r="O51" s="33">
        <f>IF(OR($M51="",$N51=""),"",IFERROR(SUM($M51:$N51),""))</f>
        <v/>
      </c>
      <c r="P51" s="41">
        <f>IF(OR($O51="",Assumptions!$B$5=""),"",Assumptions!$B$5)</f>
        <v/>
      </c>
      <c r="Q51" s="33">
        <f>IF(OR($O51="",$P51="",Assumptions!$B$6="",Assumptions!$B$9=""),"",IFERROR(CEILING(MAX(Assumptions!$B$6,$O51*(1+$P51)),Assumptions!$B$9),""))</f>
        <v/>
      </c>
      <c r="R51" s="39" t="n"/>
      <c r="S51" s="33">
        <f>IF(OR($Q51="",$R51=""),"",IFERROR($R51-$Q51,""))</f>
        <v/>
      </c>
    </row>
    <row r="52">
      <c r="A52" s="36" t="n"/>
      <c r="B52" s="17" t="n"/>
      <c r="C52" s="17" t="n"/>
      <c r="D52" s="18" t="n"/>
      <c r="E52" s="17" t="n"/>
      <c r="F52" s="19" t="n"/>
      <c r="G52" s="20" t="n"/>
      <c r="H52" s="37" t="n"/>
      <c r="I52" s="18" t="n"/>
      <c r="J52" s="18" t="n"/>
      <c r="K52" s="7">
        <f>IF(OR($A52="",$F52="",$G52=""),"",IFERROR($F52*2*$G52,""))</f>
        <v/>
      </c>
      <c r="L52" s="38">
        <f>IF(OR($A52="",$G52="",$H52=""),"",IFERROR($G52*$H52,""))</f>
        <v/>
      </c>
      <c r="M52" s="34">
        <f>IF(OR($K52="",Assumptions!$B$3=""),"",IFERROR($K52*Assumptions!$B$3,""))</f>
        <v/>
      </c>
      <c r="N52" s="34">
        <f>IF(OR($L52="",Assumptions!$B$4=""),"",IFERROR($L52*Assumptions!$B$4,""))</f>
        <v/>
      </c>
      <c r="O52" s="34">
        <f>IF(OR($M52="",$N52=""),"",IFERROR(SUM($M52:$N52),""))</f>
        <v/>
      </c>
      <c r="P52" s="31">
        <f>IF(OR($O52="",Assumptions!$B$5=""),"",Assumptions!$B$5)</f>
        <v/>
      </c>
      <c r="Q52" s="34">
        <f>IF(OR($O52="",$P52="",Assumptions!$B$6="",Assumptions!$B$9=""),"",IFERROR(CEILING(MAX(Assumptions!$B$6,$O52*(1+$P52)),Assumptions!$B$9),""))</f>
        <v/>
      </c>
      <c r="R52" s="39" t="n"/>
      <c r="S52" s="34">
        <f>IF(OR($Q52="",$R52=""),"",IFERROR($R52-$Q52,""))</f>
        <v/>
      </c>
    </row>
    <row r="53">
      <c r="A53" s="36" t="n"/>
      <c r="B53" s="17" t="n"/>
      <c r="C53" s="17" t="n"/>
      <c r="D53" s="18" t="n"/>
      <c r="E53" s="17" t="n"/>
      <c r="F53" s="19" t="n"/>
      <c r="G53" s="20" t="n"/>
      <c r="H53" s="37" t="n"/>
      <c r="I53" s="18" t="n"/>
      <c r="J53" s="18" t="n"/>
      <c r="K53" s="24">
        <f>IF(OR($A53="",$F53="",$G53=""),"",IFERROR($F53*2*$G53,""))</f>
        <v/>
      </c>
      <c r="L53" s="40">
        <f>IF(OR($A53="",$G53="",$H53=""),"",IFERROR($G53*$H53,""))</f>
        <v/>
      </c>
      <c r="M53" s="33">
        <f>IF(OR($K53="",Assumptions!$B$3=""),"",IFERROR($K53*Assumptions!$B$3,""))</f>
        <v/>
      </c>
      <c r="N53" s="33">
        <f>IF(OR($L53="",Assumptions!$B$4=""),"",IFERROR($L53*Assumptions!$B$4,""))</f>
        <v/>
      </c>
      <c r="O53" s="33">
        <f>IF(OR($M53="",$N53=""),"",IFERROR(SUM($M53:$N53),""))</f>
        <v/>
      </c>
      <c r="P53" s="41">
        <f>IF(OR($O53="",Assumptions!$B$5=""),"",Assumptions!$B$5)</f>
        <v/>
      </c>
      <c r="Q53" s="33">
        <f>IF(OR($O53="",$P53="",Assumptions!$B$6="",Assumptions!$B$9=""),"",IFERROR(CEILING(MAX(Assumptions!$B$6,$O53*(1+$P53)),Assumptions!$B$9),""))</f>
        <v/>
      </c>
      <c r="R53" s="39" t="n"/>
      <c r="S53" s="33">
        <f>IF(OR($Q53="",$R53=""),"",IFERROR($R53-$Q53,""))</f>
        <v/>
      </c>
    </row>
    <row r="54">
      <c r="A54" s="36" t="n"/>
      <c r="B54" s="17" t="n"/>
      <c r="C54" s="17" t="n"/>
      <c r="D54" s="18" t="n"/>
      <c r="E54" s="17" t="n"/>
      <c r="F54" s="19" t="n"/>
      <c r="G54" s="20" t="n"/>
      <c r="H54" s="37" t="n"/>
      <c r="I54" s="18" t="n"/>
      <c r="J54" s="18" t="n"/>
      <c r="K54" s="7">
        <f>IF(OR($A54="",$F54="",$G54=""),"",IFERROR($F54*2*$G54,""))</f>
        <v/>
      </c>
      <c r="L54" s="38">
        <f>IF(OR($A54="",$G54="",$H54=""),"",IFERROR($G54*$H54,""))</f>
        <v/>
      </c>
      <c r="M54" s="34">
        <f>IF(OR($K54="",Assumptions!$B$3=""),"",IFERROR($K54*Assumptions!$B$3,""))</f>
        <v/>
      </c>
      <c r="N54" s="34">
        <f>IF(OR($L54="",Assumptions!$B$4=""),"",IFERROR($L54*Assumptions!$B$4,""))</f>
        <v/>
      </c>
      <c r="O54" s="34">
        <f>IF(OR($M54="",$N54=""),"",IFERROR(SUM($M54:$N54),""))</f>
        <v/>
      </c>
      <c r="P54" s="31">
        <f>IF(OR($O54="",Assumptions!$B$5=""),"",Assumptions!$B$5)</f>
        <v/>
      </c>
      <c r="Q54" s="34">
        <f>IF(OR($O54="",$P54="",Assumptions!$B$6="",Assumptions!$B$9=""),"",IFERROR(CEILING(MAX(Assumptions!$B$6,$O54*(1+$P54)),Assumptions!$B$9),""))</f>
        <v/>
      </c>
      <c r="R54" s="39" t="n"/>
      <c r="S54" s="34">
        <f>IF(OR($Q54="",$R54=""),"",IFERROR($R54-$Q54,""))</f>
        <v/>
      </c>
    </row>
    <row r="55">
      <c r="A55" s="36" t="n"/>
      <c r="B55" s="17" t="n"/>
      <c r="C55" s="17" t="n"/>
      <c r="D55" s="18" t="n"/>
      <c r="E55" s="17" t="n"/>
      <c r="F55" s="19" t="n"/>
      <c r="G55" s="20" t="n"/>
      <c r="H55" s="37" t="n"/>
      <c r="I55" s="18" t="n"/>
      <c r="J55" s="18" t="n"/>
      <c r="K55" s="24">
        <f>IF(OR($A55="",$F55="",$G55=""),"",IFERROR($F55*2*$G55,""))</f>
        <v/>
      </c>
      <c r="L55" s="40">
        <f>IF(OR($A55="",$G55="",$H55=""),"",IFERROR($G55*$H55,""))</f>
        <v/>
      </c>
      <c r="M55" s="33">
        <f>IF(OR($K55="",Assumptions!$B$3=""),"",IFERROR($K55*Assumptions!$B$3,""))</f>
        <v/>
      </c>
      <c r="N55" s="33">
        <f>IF(OR($L55="",Assumptions!$B$4=""),"",IFERROR($L55*Assumptions!$B$4,""))</f>
        <v/>
      </c>
      <c r="O55" s="33">
        <f>IF(OR($M55="",$N55=""),"",IFERROR(SUM($M55:$N55),""))</f>
        <v/>
      </c>
      <c r="P55" s="41">
        <f>IF(OR($O55="",Assumptions!$B$5=""),"",Assumptions!$B$5)</f>
        <v/>
      </c>
      <c r="Q55" s="33">
        <f>IF(OR($O55="",$P55="",Assumptions!$B$6="",Assumptions!$B$9=""),"",IFERROR(CEILING(MAX(Assumptions!$B$6,$O55*(1+$P55)),Assumptions!$B$9),""))</f>
        <v/>
      </c>
      <c r="R55" s="39" t="n"/>
      <c r="S55" s="33">
        <f>IF(OR($Q55="",$R55=""),"",IFERROR($R55-$Q55,""))</f>
        <v/>
      </c>
    </row>
    <row r="56">
      <c r="A56" s="36" t="n"/>
      <c r="B56" s="17" t="n"/>
      <c r="C56" s="17" t="n"/>
      <c r="D56" s="18" t="n"/>
      <c r="E56" s="17" t="n"/>
      <c r="F56" s="19" t="n"/>
      <c r="G56" s="20" t="n"/>
      <c r="H56" s="37" t="n"/>
      <c r="I56" s="18" t="n"/>
      <c r="J56" s="18" t="n"/>
      <c r="K56" s="7">
        <f>IF(OR($A56="",$F56="",$G56=""),"",IFERROR($F56*2*$G56,""))</f>
        <v/>
      </c>
      <c r="L56" s="38">
        <f>IF(OR($A56="",$G56="",$H56=""),"",IFERROR($G56*$H56,""))</f>
        <v/>
      </c>
      <c r="M56" s="34">
        <f>IF(OR($K56="",Assumptions!$B$3=""),"",IFERROR($K56*Assumptions!$B$3,""))</f>
        <v/>
      </c>
      <c r="N56" s="34">
        <f>IF(OR($L56="",Assumptions!$B$4=""),"",IFERROR($L56*Assumptions!$B$4,""))</f>
        <v/>
      </c>
      <c r="O56" s="34">
        <f>IF(OR($M56="",$N56=""),"",IFERROR(SUM($M56:$N56),""))</f>
        <v/>
      </c>
      <c r="P56" s="31">
        <f>IF(OR($O56="",Assumptions!$B$5=""),"",Assumptions!$B$5)</f>
        <v/>
      </c>
      <c r="Q56" s="34">
        <f>IF(OR($O56="",$P56="",Assumptions!$B$6="",Assumptions!$B$9=""),"",IFERROR(CEILING(MAX(Assumptions!$B$6,$O56*(1+$P56)),Assumptions!$B$9),""))</f>
        <v/>
      </c>
      <c r="R56" s="39" t="n"/>
      <c r="S56" s="34">
        <f>IF(OR($Q56="",$R56=""),"",IFERROR($R56-$Q56,""))</f>
        <v/>
      </c>
    </row>
    <row r="57">
      <c r="A57" s="36" t="n"/>
      <c r="B57" s="17" t="n"/>
      <c r="C57" s="17" t="n"/>
      <c r="D57" s="18" t="n"/>
      <c r="E57" s="17" t="n"/>
      <c r="F57" s="19" t="n"/>
      <c r="G57" s="20" t="n"/>
      <c r="H57" s="37" t="n"/>
      <c r="I57" s="18" t="n"/>
      <c r="J57" s="18" t="n"/>
      <c r="K57" s="24">
        <f>IF(OR($A57="",$F57="",$G57=""),"",IFERROR($F57*2*$G57,""))</f>
        <v/>
      </c>
      <c r="L57" s="40">
        <f>IF(OR($A57="",$G57="",$H57=""),"",IFERROR($G57*$H57,""))</f>
        <v/>
      </c>
      <c r="M57" s="33">
        <f>IF(OR($K57="",Assumptions!$B$3=""),"",IFERROR($K57*Assumptions!$B$3,""))</f>
        <v/>
      </c>
      <c r="N57" s="33">
        <f>IF(OR($L57="",Assumptions!$B$4=""),"",IFERROR($L57*Assumptions!$B$4,""))</f>
        <v/>
      </c>
      <c r="O57" s="33">
        <f>IF(OR($M57="",$N57=""),"",IFERROR(SUM($M57:$N57),""))</f>
        <v/>
      </c>
      <c r="P57" s="41">
        <f>IF(OR($O57="",Assumptions!$B$5=""),"",Assumptions!$B$5)</f>
        <v/>
      </c>
      <c r="Q57" s="33">
        <f>IF(OR($O57="",$P57="",Assumptions!$B$6="",Assumptions!$B$9=""),"",IFERROR(CEILING(MAX(Assumptions!$B$6,$O57*(1+$P57)),Assumptions!$B$9),""))</f>
        <v/>
      </c>
      <c r="R57" s="39" t="n"/>
      <c r="S57" s="33">
        <f>IF(OR($Q57="",$R57=""),"",IFERROR($R57-$Q57,""))</f>
        <v/>
      </c>
    </row>
    <row r="58">
      <c r="A58" s="36" t="n"/>
      <c r="B58" s="17" t="n"/>
      <c r="C58" s="17" t="n"/>
      <c r="D58" s="18" t="n"/>
      <c r="E58" s="17" t="n"/>
      <c r="F58" s="19" t="n"/>
      <c r="G58" s="20" t="n"/>
      <c r="H58" s="37" t="n"/>
      <c r="I58" s="18" t="n"/>
      <c r="J58" s="18" t="n"/>
      <c r="K58" s="7">
        <f>IF(OR($A58="",$F58="",$G58=""),"",IFERROR($F58*2*$G58,""))</f>
        <v/>
      </c>
      <c r="L58" s="38">
        <f>IF(OR($A58="",$G58="",$H58=""),"",IFERROR($G58*$H58,""))</f>
        <v/>
      </c>
      <c r="M58" s="34">
        <f>IF(OR($K58="",Assumptions!$B$3=""),"",IFERROR($K58*Assumptions!$B$3,""))</f>
        <v/>
      </c>
      <c r="N58" s="34">
        <f>IF(OR($L58="",Assumptions!$B$4=""),"",IFERROR($L58*Assumptions!$B$4,""))</f>
        <v/>
      </c>
      <c r="O58" s="34">
        <f>IF(OR($M58="",$N58=""),"",IFERROR(SUM($M58:$N58),""))</f>
        <v/>
      </c>
      <c r="P58" s="31">
        <f>IF(OR($O58="",Assumptions!$B$5=""),"",Assumptions!$B$5)</f>
        <v/>
      </c>
      <c r="Q58" s="34">
        <f>IF(OR($O58="",$P58="",Assumptions!$B$6="",Assumptions!$B$9=""),"",IFERROR(CEILING(MAX(Assumptions!$B$6,$O58*(1+$P58)),Assumptions!$B$9),""))</f>
        <v/>
      </c>
      <c r="R58" s="39" t="n"/>
      <c r="S58" s="34">
        <f>IF(OR($Q58="",$R58=""),"",IFERROR($R58-$Q58,""))</f>
        <v/>
      </c>
    </row>
    <row r="59">
      <c r="A59" s="36" t="n"/>
      <c r="B59" s="17" t="n"/>
      <c r="C59" s="17" t="n"/>
      <c r="D59" s="18" t="n"/>
      <c r="E59" s="17" t="n"/>
      <c r="F59" s="19" t="n"/>
      <c r="G59" s="20" t="n"/>
      <c r="H59" s="37" t="n"/>
      <c r="I59" s="18" t="n"/>
      <c r="J59" s="18" t="n"/>
      <c r="K59" s="24">
        <f>IF(OR($A59="",$F59="",$G59=""),"",IFERROR($F59*2*$G59,""))</f>
        <v/>
      </c>
      <c r="L59" s="40">
        <f>IF(OR($A59="",$G59="",$H59=""),"",IFERROR($G59*$H59,""))</f>
        <v/>
      </c>
      <c r="M59" s="33">
        <f>IF(OR($K59="",Assumptions!$B$3=""),"",IFERROR($K59*Assumptions!$B$3,""))</f>
        <v/>
      </c>
      <c r="N59" s="33">
        <f>IF(OR($L59="",Assumptions!$B$4=""),"",IFERROR($L59*Assumptions!$B$4,""))</f>
        <v/>
      </c>
      <c r="O59" s="33">
        <f>IF(OR($M59="",$N59=""),"",IFERROR(SUM($M59:$N59),""))</f>
        <v/>
      </c>
      <c r="P59" s="41">
        <f>IF(OR($O59="",Assumptions!$B$5=""),"",Assumptions!$B$5)</f>
        <v/>
      </c>
      <c r="Q59" s="33">
        <f>IF(OR($O59="",$P59="",Assumptions!$B$6="",Assumptions!$B$9=""),"",IFERROR(CEILING(MAX(Assumptions!$B$6,$O59*(1+$P59)),Assumptions!$B$9),""))</f>
        <v/>
      </c>
      <c r="R59" s="39" t="n"/>
      <c r="S59" s="33">
        <f>IF(OR($Q59="",$R59=""),"",IFERROR($R59-$Q59,""))</f>
        <v/>
      </c>
    </row>
    <row r="60">
      <c r="A60" s="36" t="n"/>
      <c r="B60" s="17" t="n"/>
      <c r="C60" s="17" t="n"/>
      <c r="D60" s="18" t="n"/>
      <c r="E60" s="17" t="n"/>
      <c r="F60" s="19" t="n"/>
      <c r="G60" s="20" t="n"/>
      <c r="H60" s="37" t="n"/>
      <c r="I60" s="18" t="n"/>
      <c r="J60" s="18" t="n"/>
      <c r="K60" s="7">
        <f>IF(OR($A60="",$F60="",$G60=""),"",IFERROR($F60*2*$G60,""))</f>
        <v/>
      </c>
      <c r="L60" s="38">
        <f>IF(OR($A60="",$G60="",$H60=""),"",IFERROR($G60*$H60,""))</f>
        <v/>
      </c>
      <c r="M60" s="34">
        <f>IF(OR($K60="",Assumptions!$B$3=""),"",IFERROR($K60*Assumptions!$B$3,""))</f>
        <v/>
      </c>
      <c r="N60" s="34">
        <f>IF(OR($L60="",Assumptions!$B$4=""),"",IFERROR($L60*Assumptions!$B$4,""))</f>
        <v/>
      </c>
      <c r="O60" s="34">
        <f>IF(OR($M60="",$N60=""),"",IFERROR(SUM($M60:$N60),""))</f>
        <v/>
      </c>
      <c r="P60" s="31">
        <f>IF(OR($O60="",Assumptions!$B$5=""),"",Assumptions!$B$5)</f>
        <v/>
      </c>
      <c r="Q60" s="34">
        <f>IF(OR($O60="",$P60="",Assumptions!$B$6="",Assumptions!$B$9=""),"",IFERROR(CEILING(MAX(Assumptions!$B$6,$O60*(1+$P60)),Assumptions!$B$9),""))</f>
        <v/>
      </c>
      <c r="R60" s="39" t="n"/>
      <c r="S60" s="34">
        <f>IF(OR($Q60="",$R60=""),"",IFERROR($R60-$Q60,""))</f>
        <v/>
      </c>
    </row>
    <row r="61">
      <c r="A61" s="36" t="n"/>
      <c r="B61" s="17" t="n"/>
      <c r="C61" s="17" t="n"/>
      <c r="D61" s="18" t="n"/>
      <c r="E61" s="17" t="n"/>
      <c r="F61" s="19" t="n"/>
      <c r="G61" s="20" t="n"/>
      <c r="H61" s="37" t="n"/>
      <c r="I61" s="18" t="n"/>
      <c r="J61" s="18" t="n"/>
      <c r="K61" s="24">
        <f>IF(OR($A61="",$F61="",$G61=""),"",IFERROR($F61*2*$G61,""))</f>
        <v/>
      </c>
      <c r="L61" s="40">
        <f>IF(OR($A61="",$G61="",$H61=""),"",IFERROR($G61*$H61,""))</f>
        <v/>
      </c>
      <c r="M61" s="33">
        <f>IF(OR($K61="",Assumptions!$B$3=""),"",IFERROR($K61*Assumptions!$B$3,""))</f>
        <v/>
      </c>
      <c r="N61" s="33">
        <f>IF(OR($L61="",Assumptions!$B$4=""),"",IFERROR($L61*Assumptions!$B$4,""))</f>
        <v/>
      </c>
      <c r="O61" s="33">
        <f>IF(OR($M61="",$N61=""),"",IFERROR(SUM($M61:$N61),""))</f>
        <v/>
      </c>
      <c r="P61" s="41">
        <f>IF(OR($O61="",Assumptions!$B$5=""),"",Assumptions!$B$5)</f>
        <v/>
      </c>
      <c r="Q61" s="33">
        <f>IF(OR($O61="",$P61="",Assumptions!$B$6="",Assumptions!$B$9=""),"",IFERROR(CEILING(MAX(Assumptions!$B$6,$O61*(1+$P61)),Assumptions!$B$9),""))</f>
        <v/>
      </c>
      <c r="R61" s="39" t="n"/>
      <c r="S61" s="33">
        <f>IF(OR($Q61="",$R61=""),"",IFERROR($R61-$Q61,""))</f>
        <v/>
      </c>
    </row>
    <row r="62">
      <c r="A62" s="36" t="n"/>
      <c r="B62" s="17" t="n"/>
      <c r="C62" s="17" t="n"/>
      <c r="D62" s="18" t="n"/>
      <c r="E62" s="17" t="n"/>
      <c r="F62" s="19" t="n"/>
      <c r="G62" s="20" t="n"/>
      <c r="H62" s="37" t="n"/>
      <c r="I62" s="18" t="n"/>
      <c r="J62" s="18" t="n"/>
      <c r="K62" s="7">
        <f>IF(OR($A62="",$F62="",$G62=""),"",IFERROR($F62*2*$G62,""))</f>
        <v/>
      </c>
      <c r="L62" s="38">
        <f>IF(OR($A62="",$G62="",$H62=""),"",IFERROR($G62*$H62,""))</f>
        <v/>
      </c>
      <c r="M62" s="34">
        <f>IF(OR($K62="",Assumptions!$B$3=""),"",IFERROR($K62*Assumptions!$B$3,""))</f>
        <v/>
      </c>
      <c r="N62" s="34">
        <f>IF(OR($L62="",Assumptions!$B$4=""),"",IFERROR($L62*Assumptions!$B$4,""))</f>
        <v/>
      </c>
      <c r="O62" s="34">
        <f>IF(OR($M62="",$N62=""),"",IFERROR(SUM($M62:$N62),""))</f>
        <v/>
      </c>
      <c r="P62" s="31">
        <f>IF(OR($O62="",Assumptions!$B$5=""),"",Assumptions!$B$5)</f>
        <v/>
      </c>
      <c r="Q62" s="34">
        <f>IF(OR($O62="",$P62="",Assumptions!$B$6="",Assumptions!$B$9=""),"",IFERROR(CEILING(MAX(Assumptions!$B$6,$O62*(1+$P62)),Assumptions!$B$9),""))</f>
        <v/>
      </c>
      <c r="R62" s="39" t="n"/>
      <c r="S62" s="34">
        <f>IF(OR($Q62="",$R62=""),"",IFERROR($R62-$Q62,""))</f>
        <v/>
      </c>
    </row>
    <row r="63">
      <c r="A63" s="36" t="n"/>
      <c r="B63" s="17" t="n"/>
      <c r="C63" s="17" t="n"/>
      <c r="D63" s="18" t="n"/>
      <c r="E63" s="17" t="n"/>
      <c r="F63" s="19" t="n"/>
      <c r="G63" s="20" t="n"/>
      <c r="H63" s="37" t="n"/>
      <c r="I63" s="18" t="n"/>
      <c r="J63" s="18" t="n"/>
      <c r="K63" s="24">
        <f>IF(OR($A63="",$F63="",$G63=""),"",IFERROR($F63*2*$G63,""))</f>
        <v/>
      </c>
      <c r="L63" s="40">
        <f>IF(OR($A63="",$G63="",$H63=""),"",IFERROR($G63*$H63,""))</f>
        <v/>
      </c>
      <c r="M63" s="33">
        <f>IF(OR($K63="",Assumptions!$B$3=""),"",IFERROR($K63*Assumptions!$B$3,""))</f>
        <v/>
      </c>
      <c r="N63" s="33">
        <f>IF(OR($L63="",Assumptions!$B$4=""),"",IFERROR($L63*Assumptions!$B$4,""))</f>
        <v/>
      </c>
      <c r="O63" s="33">
        <f>IF(OR($M63="",$N63=""),"",IFERROR(SUM($M63:$N63),""))</f>
        <v/>
      </c>
      <c r="P63" s="41">
        <f>IF(OR($O63="",Assumptions!$B$5=""),"",Assumptions!$B$5)</f>
        <v/>
      </c>
      <c r="Q63" s="33">
        <f>IF(OR($O63="",$P63="",Assumptions!$B$6="",Assumptions!$B$9=""),"",IFERROR(CEILING(MAX(Assumptions!$B$6,$O63*(1+$P63)),Assumptions!$B$9),""))</f>
        <v/>
      </c>
      <c r="R63" s="39" t="n"/>
      <c r="S63" s="33">
        <f>IF(OR($Q63="",$R63=""),"",IFERROR($R63-$Q63,""))</f>
        <v/>
      </c>
    </row>
    <row r="64">
      <c r="A64" s="36" t="n"/>
      <c r="B64" s="17" t="n"/>
      <c r="C64" s="17" t="n"/>
      <c r="D64" s="18" t="n"/>
      <c r="E64" s="17" t="n"/>
      <c r="F64" s="19" t="n"/>
      <c r="G64" s="20" t="n"/>
      <c r="H64" s="37" t="n"/>
      <c r="I64" s="18" t="n"/>
      <c r="J64" s="18" t="n"/>
      <c r="K64" s="7">
        <f>IF(OR($A64="",$F64="",$G64=""),"",IFERROR($F64*2*$G64,""))</f>
        <v/>
      </c>
      <c r="L64" s="38">
        <f>IF(OR($A64="",$G64="",$H64=""),"",IFERROR($G64*$H64,""))</f>
        <v/>
      </c>
      <c r="M64" s="34">
        <f>IF(OR($K64="",Assumptions!$B$3=""),"",IFERROR($K64*Assumptions!$B$3,""))</f>
        <v/>
      </c>
      <c r="N64" s="34">
        <f>IF(OR($L64="",Assumptions!$B$4=""),"",IFERROR($L64*Assumptions!$B$4,""))</f>
        <v/>
      </c>
      <c r="O64" s="34">
        <f>IF(OR($M64="",$N64=""),"",IFERROR(SUM($M64:$N64),""))</f>
        <v/>
      </c>
      <c r="P64" s="31">
        <f>IF(OR($O64="",Assumptions!$B$5=""),"",Assumptions!$B$5)</f>
        <v/>
      </c>
      <c r="Q64" s="34">
        <f>IF(OR($O64="",$P64="",Assumptions!$B$6="",Assumptions!$B$9=""),"",IFERROR(CEILING(MAX(Assumptions!$B$6,$O64*(1+$P64)),Assumptions!$B$9),""))</f>
        <v/>
      </c>
      <c r="R64" s="39" t="n"/>
      <c r="S64" s="34">
        <f>IF(OR($Q64="",$R64=""),"",IFERROR($R64-$Q64,""))</f>
        <v/>
      </c>
    </row>
    <row r="65">
      <c r="A65" s="36" t="n"/>
      <c r="B65" s="17" t="n"/>
      <c r="C65" s="17" t="n"/>
      <c r="D65" s="18" t="n"/>
      <c r="E65" s="17" t="n"/>
      <c r="F65" s="19" t="n"/>
      <c r="G65" s="20" t="n"/>
      <c r="H65" s="37" t="n"/>
      <c r="I65" s="18" t="n"/>
      <c r="J65" s="18" t="n"/>
      <c r="K65" s="24">
        <f>IF(OR($A65="",$F65="",$G65=""),"",IFERROR($F65*2*$G65,""))</f>
        <v/>
      </c>
      <c r="L65" s="40">
        <f>IF(OR($A65="",$G65="",$H65=""),"",IFERROR($G65*$H65,""))</f>
        <v/>
      </c>
      <c r="M65" s="33">
        <f>IF(OR($K65="",Assumptions!$B$3=""),"",IFERROR($K65*Assumptions!$B$3,""))</f>
        <v/>
      </c>
      <c r="N65" s="33">
        <f>IF(OR($L65="",Assumptions!$B$4=""),"",IFERROR($L65*Assumptions!$B$4,""))</f>
        <v/>
      </c>
      <c r="O65" s="33">
        <f>IF(OR($M65="",$N65=""),"",IFERROR(SUM($M65:$N65),""))</f>
        <v/>
      </c>
      <c r="P65" s="41">
        <f>IF(OR($O65="",Assumptions!$B$5=""),"",Assumptions!$B$5)</f>
        <v/>
      </c>
      <c r="Q65" s="33">
        <f>IF(OR($O65="",$P65="",Assumptions!$B$6="",Assumptions!$B$9=""),"",IFERROR(CEILING(MAX(Assumptions!$B$6,$O65*(1+$P65)),Assumptions!$B$9),""))</f>
        <v/>
      </c>
      <c r="R65" s="39" t="n"/>
      <c r="S65" s="33">
        <f>IF(OR($Q65="",$R65=""),"",IFERROR($R65-$Q65,""))</f>
        <v/>
      </c>
    </row>
    <row r="66">
      <c r="A66" s="36" t="n"/>
      <c r="B66" s="17" t="n"/>
      <c r="C66" s="17" t="n"/>
      <c r="D66" s="18" t="n"/>
      <c r="E66" s="17" t="n"/>
      <c r="F66" s="19" t="n"/>
      <c r="G66" s="20" t="n"/>
      <c r="H66" s="37" t="n"/>
      <c r="I66" s="18" t="n"/>
      <c r="J66" s="18" t="n"/>
      <c r="K66" s="7">
        <f>IF(OR($A66="",$F66="",$G66=""),"",IFERROR($F66*2*$G66,""))</f>
        <v/>
      </c>
      <c r="L66" s="38">
        <f>IF(OR($A66="",$G66="",$H66=""),"",IFERROR($G66*$H66,""))</f>
        <v/>
      </c>
      <c r="M66" s="34">
        <f>IF(OR($K66="",Assumptions!$B$3=""),"",IFERROR($K66*Assumptions!$B$3,""))</f>
        <v/>
      </c>
      <c r="N66" s="34">
        <f>IF(OR($L66="",Assumptions!$B$4=""),"",IFERROR($L66*Assumptions!$B$4,""))</f>
        <v/>
      </c>
      <c r="O66" s="34">
        <f>IF(OR($M66="",$N66=""),"",IFERROR(SUM($M66:$N66),""))</f>
        <v/>
      </c>
      <c r="P66" s="31">
        <f>IF(OR($O66="",Assumptions!$B$5=""),"",Assumptions!$B$5)</f>
        <v/>
      </c>
      <c r="Q66" s="34">
        <f>IF(OR($O66="",$P66="",Assumptions!$B$6="",Assumptions!$B$9=""),"",IFERROR(CEILING(MAX(Assumptions!$B$6,$O66*(1+$P66)),Assumptions!$B$9),""))</f>
        <v/>
      </c>
      <c r="R66" s="39" t="n"/>
      <c r="S66" s="34">
        <f>IF(OR($Q66="",$R66=""),"",IFERROR($R66-$Q66,""))</f>
        <v/>
      </c>
    </row>
    <row r="67">
      <c r="A67" s="36" t="n"/>
      <c r="B67" s="17" t="n"/>
      <c r="C67" s="17" t="n"/>
      <c r="D67" s="18" t="n"/>
      <c r="E67" s="17" t="n"/>
      <c r="F67" s="19" t="n"/>
      <c r="G67" s="20" t="n"/>
      <c r="H67" s="37" t="n"/>
      <c r="I67" s="18" t="n"/>
      <c r="J67" s="18" t="n"/>
      <c r="K67" s="24">
        <f>IF(OR($A67="",$F67="",$G67=""),"",IFERROR($F67*2*$G67,""))</f>
        <v/>
      </c>
      <c r="L67" s="40">
        <f>IF(OR($A67="",$G67="",$H67=""),"",IFERROR($G67*$H67,""))</f>
        <v/>
      </c>
      <c r="M67" s="33">
        <f>IF(OR($K67="",Assumptions!$B$3=""),"",IFERROR($K67*Assumptions!$B$3,""))</f>
        <v/>
      </c>
      <c r="N67" s="33">
        <f>IF(OR($L67="",Assumptions!$B$4=""),"",IFERROR($L67*Assumptions!$B$4,""))</f>
        <v/>
      </c>
      <c r="O67" s="33">
        <f>IF(OR($M67="",$N67=""),"",IFERROR(SUM($M67:$N67),""))</f>
        <v/>
      </c>
      <c r="P67" s="41">
        <f>IF(OR($O67="",Assumptions!$B$5=""),"",Assumptions!$B$5)</f>
        <v/>
      </c>
      <c r="Q67" s="33">
        <f>IF(OR($O67="",$P67="",Assumptions!$B$6="",Assumptions!$B$9=""),"",IFERROR(CEILING(MAX(Assumptions!$B$6,$O67*(1+$P67)),Assumptions!$B$9),""))</f>
        <v/>
      </c>
      <c r="R67" s="39" t="n"/>
      <c r="S67" s="33">
        <f>IF(OR($Q67="",$R67=""),"",IFERROR($R67-$Q67,""))</f>
        <v/>
      </c>
    </row>
    <row r="68">
      <c r="A68" s="36" t="n"/>
      <c r="B68" s="17" t="n"/>
      <c r="C68" s="17" t="n"/>
      <c r="D68" s="18" t="n"/>
      <c r="E68" s="17" t="n"/>
      <c r="F68" s="19" t="n"/>
      <c r="G68" s="20" t="n"/>
      <c r="H68" s="37" t="n"/>
      <c r="I68" s="18" t="n"/>
      <c r="J68" s="18" t="n"/>
      <c r="K68" s="7">
        <f>IF(OR($A68="",$F68="",$G68=""),"",IFERROR($F68*2*$G68,""))</f>
        <v/>
      </c>
      <c r="L68" s="38">
        <f>IF(OR($A68="",$G68="",$H68=""),"",IFERROR($G68*$H68,""))</f>
        <v/>
      </c>
      <c r="M68" s="34">
        <f>IF(OR($K68="",Assumptions!$B$3=""),"",IFERROR($K68*Assumptions!$B$3,""))</f>
        <v/>
      </c>
      <c r="N68" s="34">
        <f>IF(OR($L68="",Assumptions!$B$4=""),"",IFERROR($L68*Assumptions!$B$4,""))</f>
        <v/>
      </c>
      <c r="O68" s="34">
        <f>IF(OR($M68="",$N68=""),"",IFERROR(SUM($M68:$N68),""))</f>
        <v/>
      </c>
      <c r="P68" s="31">
        <f>IF(OR($O68="",Assumptions!$B$5=""),"",Assumptions!$B$5)</f>
        <v/>
      </c>
      <c r="Q68" s="34">
        <f>IF(OR($O68="",$P68="",Assumptions!$B$6="",Assumptions!$B$9=""),"",IFERROR(CEILING(MAX(Assumptions!$B$6,$O68*(1+$P68)),Assumptions!$B$9),""))</f>
        <v/>
      </c>
      <c r="R68" s="39" t="n"/>
      <c r="S68" s="34">
        <f>IF(OR($Q68="",$R68=""),"",IFERROR($R68-$Q68,""))</f>
        <v/>
      </c>
    </row>
    <row r="69">
      <c r="A69" s="36" t="n"/>
      <c r="B69" s="17" t="n"/>
      <c r="C69" s="17" t="n"/>
      <c r="D69" s="18" t="n"/>
      <c r="E69" s="17" t="n"/>
      <c r="F69" s="19" t="n"/>
      <c r="G69" s="20" t="n"/>
      <c r="H69" s="37" t="n"/>
      <c r="I69" s="18" t="n"/>
      <c r="J69" s="18" t="n"/>
      <c r="K69" s="24">
        <f>IF(OR($A69="",$F69="",$G69=""),"",IFERROR($F69*2*$G69,""))</f>
        <v/>
      </c>
      <c r="L69" s="40">
        <f>IF(OR($A69="",$G69="",$H69=""),"",IFERROR($G69*$H69,""))</f>
        <v/>
      </c>
      <c r="M69" s="33">
        <f>IF(OR($K69="",Assumptions!$B$3=""),"",IFERROR($K69*Assumptions!$B$3,""))</f>
        <v/>
      </c>
      <c r="N69" s="33">
        <f>IF(OR($L69="",Assumptions!$B$4=""),"",IFERROR($L69*Assumptions!$B$4,""))</f>
        <v/>
      </c>
      <c r="O69" s="33">
        <f>IF(OR($M69="",$N69=""),"",IFERROR(SUM($M69:$N69),""))</f>
        <v/>
      </c>
      <c r="P69" s="41">
        <f>IF(OR($O69="",Assumptions!$B$5=""),"",Assumptions!$B$5)</f>
        <v/>
      </c>
      <c r="Q69" s="33">
        <f>IF(OR($O69="",$P69="",Assumptions!$B$6="",Assumptions!$B$9=""),"",IFERROR(CEILING(MAX(Assumptions!$B$6,$O69*(1+$P69)),Assumptions!$B$9),""))</f>
        <v/>
      </c>
      <c r="R69" s="39" t="n"/>
      <c r="S69" s="33">
        <f>IF(OR($Q69="",$R69=""),"",IFERROR($R69-$Q69,""))</f>
        <v/>
      </c>
    </row>
    <row r="70">
      <c r="A70" s="36" t="n"/>
      <c r="B70" s="17" t="n"/>
      <c r="C70" s="17" t="n"/>
      <c r="D70" s="18" t="n"/>
      <c r="E70" s="17" t="n"/>
      <c r="F70" s="19" t="n"/>
      <c r="G70" s="20" t="n"/>
      <c r="H70" s="37" t="n"/>
      <c r="I70" s="18" t="n"/>
      <c r="J70" s="18" t="n"/>
      <c r="K70" s="7">
        <f>IF(OR($A70="",$F70="",$G70=""),"",IFERROR($F70*2*$G70,""))</f>
        <v/>
      </c>
      <c r="L70" s="38">
        <f>IF(OR($A70="",$G70="",$H70=""),"",IFERROR($G70*$H70,""))</f>
        <v/>
      </c>
      <c r="M70" s="34">
        <f>IF(OR($K70="",Assumptions!$B$3=""),"",IFERROR($K70*Assumptions!$B$3,""))</f>
        <v/>
      </c>
      <c r="N70" s="34">
        <f>IF(OR($L70="",Assumptions!$B$4=""),"",IFERROR($L70*Assumptions!$B$4,""))</f>
        <v/>
      </c>
      <c r="O70" s="34">
        <f>IF(OR($M70="",$N70=""),"",IFERROR(SUM($M70:$N70),""))</f>
        <v/>
      </c>
      <c r="P70" s="31">
        <f>IF(OR($O70="",Assumptions!$B$5=""),"",Assumptions!$B$5)</f>
        <v/>
      </c>
      <c r="Q70" s="34">
        <f>IF(OR($O70="",$P70="",Assumptions!$B$6="",Assumptions!$B$9=""),"",IFERROR(CEILING(MAX(Assumptions!$B$6,$O70*(1+$P70)),Assumptions!$B$9),""))</f>
        <v/>
      </c>
      <c r="R70" s="39" t="n"/>
      <c r="S70" s="34">
        <f>IF(OR($Q70="",$R70=""),"",IFERROR($R70-$Q70,""))</f>
        <v/>
      </c>
    </row>
    <row r="71">
      <c r="A71" s="36" t="n"/>
      <c r="B71" s="17" t="n"/>
      <c r="C71" s="17" t="n"/>
      <c r="D71" s="18" t="n"/>
      <c r="E71" s="17" t="n"/>
      <c r="F71" s="19" t="n"/>
      <c r="G71" s="20" t="n"/>
      <c r="H71" s="37" t="n"/>
      <c r="I71" s="18" t="n"/>
      <c r="J71" s="18" t="n"/>
      <c r="K71" s="24">
        <f>IF(OR($A71="",$F71="",$G71=""),"",IFERROR($F71*2*$G71,""))</f>
        <v/>
      </c>
      <c r="L71" s="40">
        <f>IF(OR($A71="",$G71="",$H71=""),"",IFERROR($G71*$H71,""))</f>
        <v/>
      </c>
      <c r="M71" s="33">
        <f>IF(OR($K71="",Assumptions!$B$3=""),"",IFERROR($K71*Assumptions!$B$3,""))</f>
        <v/>
      </c>
      <c r="N71" s="33">
        <f>IF(OR($L71="",Assumptions!$B$4=""),"",IFERROR($L71*Assumptions!$B$4,""))</f>
        <v/>
      </c>
      <c r="O71" s="33">
        <f>IF(OR($M71="",$N71=""),"",IFERROR(SUM($M71:$N71),""))</f>
        <v/>
      </c>
      <c r="P71" s="41">
        <f>IF(OR($O71="",Assumptions!$B$5=""),"",Assumptions!$B$5)</f>
        <v/>
      </c>
      <c r="Q71" s="33">
        <f>IF(OR($O71="",$P71="",Assumptions!$B$6="",Assumptions!$B$9=""),"",IFERROR(CEILING(MAX(Assumptions!$B$6,$O71*(1+$P71)),Assumptions!$B$9),""))</f>
        <v/>
      </c>
      <c r="R71" s="39" t="n"/>
      <c r="S71" s="33">
        <f>IF(OR($Q71="",$R71=""),"",IFERROR($R71-$Q71,""))</f>
        <v/>
      </c>
    </row>
    <row r="72">
      <c r="A72" s="36" t="n"/>
      <c r="B72" s="17" t="n"/>
      <c r="C72" s="17" t="n"/>
      <c r="D72" s="18" t="n"/>
      <c r="E72" s="17" t="n"/>
      <c r="F72" s="19" t="n"/>
      <c r="G72" s="20" t="n"/>
      <c r="H72" s="37" t="n"/>
      <c r="I72" s="18" t="n"/>
      <c r="J72" s="18" t="n"/>
      <c r="K72" s="7">
        <f>IF(OR($A72="",$F72="",$G72=""),"",IFERROR($F72*2*$G72,""))</f>
        <v/>
      </c>
      <c r="L72" s="38">
        <f>IF(OR($A72="",$G72="",$H72=""),"",IFERROR($G72*$H72,""))</f>
        <v/>
      </c>
      <c r="M72" s="34">
        <f>IF(OR($K72="",Assumptions!$B$3=""),"",IFERROR($K72*Assumptions!$B$3,""))</f>
        <v/>
      </c>
      <c r="N72" s="34">
        <f>IF(OR($L72="",Assumptions!$B$4=""),"",IFERROR($L72*Assumptions!$B$4,""))</f>
        <v/>
      </c>
      <c r="O72" s="34">
        <f>IF(OR($M72="",$N72=""),"",IFERROR(SUM($M72:$N72),""))</f>
        <v/>
      </c>
      <c r="P72" s="31">
        <f>IF(OR($O72="",Assumptions!$B$5=""),"",Assumptions!$B$5)</f>
        <v/>
      </c>
      <c r="Q72" s="34">
        <f>IF(OR($O72="",$P72="",Assumptions!$B$6="",Assumptions!$B$9=""),"",IFERROR(CEILING(MAX(Assumptions!$B$6,$O72*(1+$P72)),Assumptions!$B$9),""))</f>
        <v/>
      </c>
      <c r="R72" s="39" t="n"/>
      <c r="S72" s="34">
        <f>IF(OR($Q72="",$R72=""),"",IFERROR($R72-$Q72,""))</f>
        <v/>
      </c>
    </row>
    <row r="73">
      <c r="A73" s="36" t="n"/>
      <c r="B73" s="17" t="n"/>
      <c r="C73" s="17" t="n"/>
      <c r="D73" s="18" t="n"/>
      <c r="E73" s="17" t="n"/>
      <c r="F73" s="19" t="n"/>
      <c r="G73" s="20" t="n"/>
      <c r="H73" s="37" t="n"/>
      <c r="I73" s="18" t="n"/>
      <c r="J73" s="18" t="n"/>
      <c r="K73" s="24">
        <f>IF(OR($A73="",$F73="",$G73=""),"",IFERROR($F73*2*$G73,""))</f>
        <v/>
      </c>
      <c r="L73" s="40">
        <f>IF(OR($A73="",$G73="",$H73=""),"",IFERROR($G73*$H73,""))</f>
        <v/>
      </c>
      <c r="M73" s="33">
        <f>IF(OR($K73="",Assumptions!$B$3=""),"",IFERROR($K73*Assumptions!$B$3,""))</f>
        <v/>
      </c>
      <c r="N73" s="33">
        <f>IF(OR($L73="",Assumptions!$B$4=""),"",IFERROR($L73*Assumptions!$B$4,""))</f>
        <v/>
      </c>
      <c r="O73" s="33">
        <f>IF(OR($M73="",$N73=""),"",IFERROR(SUM($M73:$N73),""))</f>
        <v/>
      </c>
      <c r="P73" s="41">
        <f>IF(OR($O73="",Assumptions!$B$5=""),"",Assumptions!$B$5)</f>
        <v/>
      </c>
      <c r="Q73" s="33">
        <f>IF(OR($O73="",$P73="",Assumptions!$B$6="",Assumptions!$B$9=""),"",IFERROR(CEILING(MAX(Assumptions!$B$6,$O73*(1+$P73)),Assumptions!$B$9),""))</f>
        <v/>
      </c>
      <c r="R73" s="39" t="n"/>
      <c r="S73" s="33">
        <f>IF(OR($Q73="",$R73=""),"",IFERROR($R73-$Q73,""))</f>
        <v/>
      </c>
    </row>
    <row r="74">
      <c r="A74" s="36" t="n"/>
      <c r="B74" s="17" t="n"/>
      <c r="C74" s="17" t="n"/>
      <c r="D74" s="18" t="n"/>
      <c r="E74" s="17" t="n"/>
      <c r="F74" s="19" t="n"/>
      <c r="G74" s="20" t="n"/>
      <c r="H74" s="37" t="n"/>
      <c r="I74" s="18" t="n"/>
      <c r="J74" s="18" t="n"/>
      <c r="K74" s="7">
        <f>IF(OR($A74="",$F74="",$G74=""),"",IFERROR($F74*2*$G74,""))</f>
        <v/>
      </c>
      <c r="L74" s="38">
        <f>IF(OR($A74="",$G74="",$H74=""),"",IFERROR($G74*$H74,""))</f>
        <v/>
      </c>
      <c r="M74" s="34">
        <f>IF(OR($K74="",Assumptions!$B$3=""),"",IFERROR($K74*Assumptions!$B$3,""))</f>
        <v/>
      </c>
      <c r="N74" s="34">
        <f>IF(OR($L74="",Assumptions!$B$4=""),"",IFERROR($L74*Assumptions!$B$4,""))</f>
        <v/>
      </c>
      <c r="O74" s="34">
        <f>IF(OR($M74="",$N74=""),"",IFERROR(SUM($M74:$N74),""))</f>
        <v/>
      </c>
      <c r="P74" s="31">
        <f>IF(OR($O74="",Assumptions!$B$5=""),"",Assumptions!$B$5)</f>
        <v/>
      </c>
      <c r="Q74" s="34">
        <f>IF(OR($O74="",$P74="",Assumptions!$B$6="",Assumptions!$B$9=""),"",IFERROR(CEILING(MAX(Assumptions!$B$6,$O74*(1+$P74)),Assumptions!$B$9),""))</f>
        <v/>
      </c>
      <c r="R74" s="39" t="n"/>
      <c r="S74" s="34">
        <f>IF(OR($Q74="",$R74=""),"",IFERROR($R74-$Q74,""))</f>
        <v/>
      </c>
    </row>
    <row r="75">
      <c r="A75" s="36" t="n"/>
      <c r="B75" s="17" t="n"/>
      <c r="C75" s="17" t="n"/>
      <c r="D75" s="18" t="n"/>
      <c r="E75" s="17" t="n"/>
      <c r="F75" s="19" t="n"/>
      <c r="G75" s="20" t="n"/>
      <c r="H75" s="37" t="n"/>
      <c r="I75" s="18" t="n"/>
      <c r="J75" s="18" t="n"/>
      <c r="K75" s="24">
        <f>IF(OR($A75="",$F75="",$G75=""),"",IFERROR($F75*2*$G75,""))</f>
        <v/>
      </c>
      <c r="L75" s="40">
        <f>IF(OR($A75="",$G75="",$H75=""),"",IFERROR($G75*$H75,""))</f>
        <v/>
      </c>
      <c r="M75" s="33">
        <f>IF(OR($K75="",Assumptions!$B$3=""),"",IFERROR($K75*Assumptions!$B$3,""))</f>
        <v/>
      </c>
      <c r="N75" s="33">
        <f>IF(OR($L75="",Assumptions!$B$4=""),"",IFERROR($L75*Assumptions!$B$4,""))</f>
        <v/>
      </c>
      <c r="O75" s="33">
        <f>IF(OR($M75="",$N75=""),"",IFERROR(SUM($M75:$N75),""))</f>
        <v/>
      </c>
      <c r="P75" s="41">
        <f>IF(OR($O75="",Assumptions!$B$5=""),"",Assumptions!$B$5)</f>
        <v/>
      </c>
      <c r="Q75" s="33">
        <f>IF(OR($O75="",$P75="",Assumptions!$B$6="",Assumptions!$B$9=""),"",IFERROR(CEILING(MAX(Assumptions!$B$6,$O75*(1+$P75)),Assumptions!$B$9),""))</f>
        <v/>
      </c>
      <c r="R75" s="39" t="n"/>
      <c r="S75" s="33">
        <f>IF(OR($Q75="",$R75=""),"",IFERROR($R75-$Q75,""))</f>
        <v/>
      </c>
    </row>
    <row r="76">
      <c r="A76" s="36" t="n"/>
      <c r="B76" s="17" t="n"/>
      <c r="C76" s="17" t="n"/>
      <c r="D76" s="18" t="n"/>
      <c r="E76" s="17" t="n"/>
      <c r="F76" s="19" t="n"/>
      <c r="G76" s="20" t="n"/>
      <c r="H76" s="37" t="n"/>
      <c r="I76" s="18" t="n"/>
      <c r="J76" s="18" t="n"/>
      <c r="K76" s="7">
        <f>IF(OR($A76="",$F76="",$G76=""),"",IFERROR($F76*2*$G76,""))</f>
        <v/>
      </c>
      <c r="L76" s="38">
        <f>IF(OR($A76="",$G76="",$H76=""),"",IFERROR($G76*$H76,""))</f>
        <v/>
      </c>
      <c r="M76" s="34">
        <f>IF(OR($K76="",Assumptions!$B$3=""),"",IFERROR($K76*Assumptions!$B$3,""))</f>
        <v/>
      </c>
      <c r="N76" s="34">
        <f>IF(OR($L76="",Assumptions!$B$4=""),"",IFERROR($L76*Assumptions!$B$4,""))</f>
        <v/>
      </c>
      <c r="O76" s="34">
        <f>IF(OR($M76="",$N76=""),"",IFERROR(SUM($M76:$N76),""))</f>
        <v/>
      </c>
      <c r="P76" s="31">
        <f>IF(OR($O76="",Assumptions!$B$5=""),"",Assumptions!$B$5)</f>
        <v/>
      </c>
      <c r="Q76" s="34">
        <f>IF(OR($O76="",$P76="",Assumptions!$B$6="",Assumptions!$B$9=""),"",IFERROR(CEILING(MAX(Assumptions!$B$6,$O76*(1+$P76)),Assumptions!$B$9),""))</f>
        <v/>
      </c>
      <c r="R76" s="39" t="n"/>
      <c r="S76" s="34">
        <f>IF(OR($Q76="",$R76=""),"",IFERROR($R76-$Q76,""))</f>
        <v/>
      </c>
    </row>
    <row r="77">
      <c r="A77" s="36" t="n"/>
      <c r="B77" s="17" t="n"/>
      <c r="C77" s="17" t="n"/>
      <c r="D77" s="18" t="n"/>
      <c r="E77" s="17" t="n"/>
      <c r="F77" s="19" t="n"/>
      <c r="G77" s="20" t="n"/>
      <c r="H77" s="37" t="n"/>
      <c r="I77" s="18" t="n"/>
      <c r="J77" s="18" t="n"/>
      <c r="K77" s="24">
        <f>IF(OR($A77="",$F77="",$G77=""),"",IFERROR($F77*2*$G77,""))</f>
        <v/>
      </c>
      <c r="L77" s="40">
        <f>IF(OR($A77="",$G77="",$H77=""),"",IFERROR($G77*$H77,""))</f>
        <v/>
      </c>
      <c r="M77" s="33">
        <f>IF(OR($K77="",Assumptions!$B$3=""),"",IFERROR($K77*Assumptions!$B$3,""))</f>
        <v/>
      </c>
      <c r="N77" s="33">
        <f>IF(OR($L77="",Assumptions!$B$4=""),"",IFERROR($L77*Assumptions!$B$4,""))</f>
        <v/>
      </c>
      <c r="O77" s="33">
        <f>IF(OR($M77="",$N77=""),"",IFERROR(SUM($M77:$N77),""))</f>
        <v/>
      </c>
      <c r="P77" s="41">
        <f>IF(OR($O77="",Assumptions!$B$5=""),"",Assumptions!$B$5)</f>
        <v/>
      </c>
      <c r="Q77" s="33">
        <f>IF(OR($O77="",$P77="",Assumptions!$B$6="",Assumptions!$B$9=""),"",IFERROR(CEILING(MAX(Assumptions!$B$6,$O77*(1+$P77)),Assumptions!$B$9),""))</f>
        <v/>
      </c>
      <c r="R77" s="39" t="n"/>
      <c r="S77" s="33">
        <f>IF(OR($Q77="",$R77=""),"",IFERROR($R77-$Q77,""))</f>
        <v/>
      </c>
    </row>
    <row r="78">
      <c r="A78" s="36" t="n"/>
      <c r="B78" s="17" t="n"/>
      <c r="C78" s="17" t="n"/>
      <c r="D78" s="18" t="n"/>
      <c r="E78" s="17" t="n"/>
      <c r="F78" s="19" t="n"/>
      <c r="G78" s="20" t="n"/>
      <c r="H78" s="37" t="n"/>
      <c r="I78" s="18" t="n"/>
      <c r="J78" s="18" t="n"/>
      <c r="K78" s="7">
        <f>IF(OR($A78="",$F78="",$G78=""),"",IFERROR($F78*2*$G78,""))</f>
        <v/>
      </c>
      <c r="L78" s="38">
        <f>IF(OR($A78="",$G78="",$H78=""),"",IFERROR($G78*$H78,""))</f>
        <v/>
      </c>
      <c r="M78" s="34">
        <f>IF(OR($K78="",Assumptions!$B$3=""),"",IFERROR($K78*Assumptions!$B$3,""))</f>
        <v/>
      </c>
      <c r="N78" s="34">
        <f>IF(OR($L78="",Assumptions!$B$4=""),"",IFERROR($L78*Assumptions!$B$4,""))</f>
        <v/>
      </c>
      <c r="O78" s="34">
        <f>IF(OR($M78="",$N78=""),"",IFERROR(SUM($M78:$N78),""))</f>
        <v/>
      </c>
      <c r="P78" s="31">
        <f>IF(OR($O78="",Assumptions!$B$5=""),"",Assumptions!$B$5)</f>
        <v/>
      </c>
      <c r="Q78" s="34">
        <f>IF(OR($O78="",$P78="",Assumptions!$B$6="",Assumptions!$B$9=""),"",IFERROR(CEILING(MAX(Assumptions!$B$6,$O78*(1+$P78)),Assumptions!$B$9),""))</f>
        <v/>
      </c>
      <c r="R78" s="39" t="n"/>
      <c r="S78" s="34">
        <f>IF(OR($Q78="",$R78=""),"",IFERROR($R78-$Q78,""))</f>
        <v/>
      </c>
    </row>
    <row r="79">
      <c r="A79" s="36" t="n"/>
      <c r="B79" s="17" t="n"/>
      <c r="C79" s="17" t="n"/>
      <c r="D79" s="18" t="n"/>
      <c r="E79" s="17" t="n"/>
      <c r="F79" s="19" t="n"/>
      <c r="G79" s="20" t="n"/>
      <c r="H79" s="37" t="n"/>
      <c r="I79" s="18" t="n"/>
      <c r="J79" s="18" t="n"/>
      <c r="K79" s="24">
        <f>IF(OR($A79="",$F79="",$G79=""),"",IFERROR($F79*2*$G79,""))</f>
        <v/>
      </c>
      <c r="L79" s="40">
        <f>IF(OR($A79="",$G79="",$H79=""),"",IFERROR($G79*$H79,""))</f>
        <v/>
      </c>
      <c r="M79" s="33">
        <f>IF(OR($K79="",Assumptions!$B$3=""),"",IFERROR($K79*Assumptions!$B$3,""))</f>
        <v/>
      </c>
      <c r="N79" s="33">
        <f>IF(OR($L79="",Assumptions!$B$4=""),"",IFERROR($L79*Assumptions!$B$4,""))</f>
        <v/>
      </c>
      <c r="O79" s="33">
        <f>IF(OR($M79="",$N79=""),"",IFERROR(SUM($M79:$N79),""))</f>
        <v/>
      </c>
      <c r="P79" s="41">
        <f>IF(OR($O79="",Assumptions!$B$5=""),"",Assumptions!$B$5)</f>
        <v/>
      </c>
      <c r="Q79" s="33">
        <f>IF(OR($O79="",$P79="",Assumptions!$B$6="",Assumptions!$B$9=""),"",IFERROR(CEILING(MAX(Assumptions!$B$6,$O79*(1+$P79)),Assumptions!$B$9),""))</f>
        <v/>
      </c>
      <c r="R79" s="39" t="n"/>
      <c r="S79" s="33">
        <f>IF(OR($Q79="",$R79=""),"",IFERROR($R79-$Q79,""))</f>
        <v/>
      </c>
    </row>
    <row r="80">
      <c r="A80" s="36" t="n"/>
      <c r="B80" s="17" t="n"/>
      <c r="C80" s="17" t="n"/>
      <c r="D80" s="18" t="n"/>
      <c r="E80" s="17" t="n"/>
      <c r="F80" s="19" t="n"/>
      <c r="G80" s="20" t="n"/>
      <c r="H80" s="37" t="n"/>
      <c r="I80" s="18" t="n"/>
      <c r="J80" s="18" t="n"/>
      <c r="K80" s="7">
        <f>IF(OR($A80="",$F80="",$G80=""),"",IFERROR($F80*2*$G80,""))</f>
        <v/>
      </c>
      <c r="L80" s="38">
        <f>IF(OR($A80="",$G80="",$H80=""),"",IFERROR($G80*$H80,""))</f>
        <v/>
      </c>
      <c r="M80" s="34">
        <f>IF(OR($K80="",Assumptions!$B$3=""),"",IFERROR($K80*Assumptions!$B$3,""))</f>
        <v/>
      </c>
      <c r="N80" s="34">
        <f>IF(OR($L80="",Assumptions!$B$4=""),"",IFERROR($L80*Assumptions!$B$4,""))</f>
        <v/>
      </c>
      <c r="O80" s="34">
        <f>IF(OR($M80="",$N80=""),"",IFERROR(SUM($M80:$N80),""))</f>
        <v/>
      </c>
      <c r="P80" s="31">
        <f>IF(OR($O80="",Assumptions!$B$5=""),"",Assumptions!$B$5)</f>
        <v/>
      </c>
      <c r="Q80" s="34">
        <f>IF(OR($O80="",$P80="",Assumptions!$B$6="",Assumptions!$B$9=""),"",IFERROR(CEILING(MAX(Assumptions!$B$6,$O80*(1+$P80)),Assumptions!$B$9),""))</f>
        <v/>
      </c>
      <c r="R80" s="39" t="n"/>
      <c r="S80" s="34">
        <f>IF(OR($Q80="",$R80=""),"",IFERROR($R80-$Q80,""))</f>
        <v/>
      </c>
    </row>
    <row r="81">
      <c r="A81" s="36" t="n"/>
      <c r="B81" s="17" t="n"/>
      <c r="C81" s="17" t="n"/>
      <c r="D81" s="18" t="n"/>
      <c r="E81" s="17" t="n"/>
      <c r="F81" s="19" t="n"/>
      <c r="G81" s="20" t="n"/>
      <c r="H81" s="37" t="n"/>
      <c r="I81" s="18" t="n"/>
      <c r="J81" s="18" t="n"/>
      <c r="K81" s="24">
        <f>IF(OR($A81="",$F81="",$G81=""),"",IFERROR($F81*2*$G81,""))</f>
        <v/>
      </c>
      <c r="L81" s="40">
        <f>IF(OR($A81="",$G81="",$H81=""),"",IFERROR($G81*$H81,""))</f>
        <v/>
      </c>
      <c r="M81" s="33">
        <f>IF(OR($K81="",Assumptions!$B$3=""),"",IFERROR($K81*Assumptions!$B$3,""))</f>
        <v/>
      </c>
      <c r="N81" s="33">
        <f>IF(OR($L81="",Assumptions!$B$4=""),"",IFERROR($L81*Assumptions!$B$4,""))</f>
        <v/>
      </c>
      <c r="O81" s="33">
        <f>IF(OR($M81="",$N81=""),"",IFERROR(SUM($M81:$N81),""))</f>
        <v/>
      </c>
      <c r="P81" s="41">
        <f>IF(OR($O81="",Assumptions!$B$5=""),"",Assumptions!$B$5)</f>
        <v/>
      </c>
      <c r="Q81" s="33">
        <f>IF(OR($O81="",$P81="",Assumptions!$B$6="",Assumptions!$B$9=""),"",IFERROR(CEILING(MAX(Assumptions!$B$6,$O81*(1+$P81)),Assumptions!$B$9),""))</f>
        <v/>
      </c>
      <c r="R81" s="39" t="n"/>
      <c r="S81" s="33">
        <f>IF(OR($Q81="",$R81=""),"",IFERROR($R81-$Q81,""))</f>
        <v/>
      </c>
    </row>
    <row r="82">
      <c r="A82" s="36" t="n"/>
      <c r="B82" s="17" t="n"/>
      <c r="C82" s="17" t="n"/>
      <c r="D82" s="18" t="n"/>
      <c r="E82" s="17" t="n"/>
      <c r="F82" s="19" t="n"/>
      <c r="G82" s="20" t="n"/>
      <c r="H82" s="37" t="n"/>
      <c r="I82" s="18" t="n"/>
      <c r="J82" s="18" t="n"/>
      <c r="K82" s="7">
        <f>IF(OR($A82="",$F82="",$G82=""),"",IFERROR($F82*2*$G82,""))</f>
        <v/>
      </c>
      <c r="L82" s="38">
        <f>IF(OR($A82="",$G82="",$H82=""),"",IFERROR($G82*$H82,""))</f>
        <v/>
      </c>
      <c r="M82" s="34">
        <f>IF(OR($K82="",Assumptions!$B$3=""),"",IFERROR($K82*Assumptions!$B$3,""))</f>
        <v/>
      </c>
      <c r="N82" s="34">
        <f>IF(OR($L82="",Assumptions!$B$4=""),"",IFERROR($L82*Assumptions!$B$4,""))</f>
        <v/>
      </c>
      <c r="O82" s="34">
        <f>IF(OR($M82="",$N82=""),"",IFERROR(SUM($M82:$N82),""))</f>
        <v/>
      </c>
      <c r="P82" s="31">
        <f>IF(OR($O82="",Assumptions!$B$5=""),"",Assumptions!$B$5)</f>
        <v/>
      </c>
      <c r="Q82" s="34">
        <f>IF(OR($O82="",$P82="",Assumptions!$B$6="",Assumptions!$B$9=""),"",IFERROR(CEILING(MAX(Assumptions!$B$6,$O82*(1+$P82)),Assumptions!$B$9),""))</f>
        <v/>
      </c>
      <c r="R82" s="39" t="n"/>
      <c r="S82" s="34">
        <f>IF(OR($Q82="",$R82=""),"",IFERROR($R82-$Q82,""))</f>
        <v/>
      </c>
    </row>
    <row r="83">
      <c r="A83" s="36" t="n"/>
      <c r="B83" s="17" t="n"/>
      <c r="C83" s="17" t="n"/>
      <c r="D83" s="18" t="n"/>
      <c r="E83" s="17" t="n"/>
      <c r="F83" s="19" t="n"/>
      <c r="G83" s="20" t="n"/>
      <c r="H83" s="37" t="n"/>
      <c r="I83" s="18" t="n"/>
      <c r="J83" s="18" t="n"/>
      <c r="K83" s="24">
        <f>IF(OR($A83="",$F83="",$G83=""),"",IFERROR($F83*2*$G83,""))</f>
        <v/>
      </c>
      <c r="L83" s="40">
        <f>IF(OR($A83="",$G83="",$H83=""),"",IFERROR($G83*$H83,""))</f>
        <v/>
      </c>
      <c r="M83" s="33">
        <f>IF(OR($K83="",Assumptions!$B$3=""),"",IFERROR($K83*Assumptions!$B$3,""))</f>
        <v/>
      </c>
      <c r="N83" s="33">
        <f>IF(OR($L83="",Assumptions!$B$4=""),"",IFERROR($L83*Assumptions!$B$4,""))</f>
        <v/>
      </c>
      <c r="O83" s="33">
        <f>IF(OR($M83="",$N83=""),"",IFERROR(SUM($M83:$N83),""))</f>
        <v/>
      </c>
      <c r="P83" s="41">
        <f>IF(OR($O83="",Assumptions!$B$5=""),"",Assumptions!$B$5)</f>
        <v/>
      </c>
      <c r="Q83" s="33">
        <f>IF(OR($O83="",$P83="",Assumptions!$B$6="",Assumptions!$B$9=""),"",IFERROR(CEILING(MAX(Assumptions!$B$6,$O83*(1+$P83)),Assumptions!$B$9),""))</f>
        <v/>
      </c>
      <c r="R83" s="39" t="n"/>
      <c r="S83" s="33">
        <f>IF(OR($Q83="",$R83=""),"",IFERROR($R83-$Q83,""))</f>
        <v/>
      </c>
    </row>
    <row r="84">
      <c r="A84" s="36" t="n"/>
      <c r="B84" s="17" t="n"/>
      <c r="C84" s="17" t="n"/>
      <c r="D84" s="18" t="n"/>
      <c r="E84" s="17" t="n"/>
      <c r="F84" s="19" t="n"/>
      <c r="G84" s="20" t="n"/>
      <c r="H84" s="37" t="n"/>
      <c r="I84" s="18" t="n"/>
      <c r="J84" s="18" t="n"/>
      <c r="K84" s="7">
        <f>IF(OR($A84="",$F84="",$G84=""),"",IFERROR($F84*2*$G84,""))</f>
        <v/>
      </c>
      <c r="L84" s="38">
        <f>IF(OR($A84="",$G84="",$H84=""),"",IFERROR($G84*$H84,""))</f>
        <v/>
      </c>
      <c r="M84" s="34">
        <f>IF(OR($K84="",Assumptions!$B$3=""),"",IFERROR($K84*Assumptions!$B$3,""))</f>
        <v/>
      </c>
      <c r="N84" s="34">
        <f>IF(OR($L84="",Assumptions!$B$4=""),"",IFERROR($L84*Assumptions!$B$4,""))</f>
        <v/>
      </c>
      <c r="O84" s="34">
        <f>IF(OR($M84="",$N84=""),"",IFERROR(SUM($M84:$N84),""))</f>
        <v/>
      </c>
      <c r="P84" s="31">
        <f>IF(OR($O84="",Assumptions!$B$5=""),"",Assumptions!$B$5)</f>
        <v/>
      </c>
      <c r="Q84" s="34">
        <f>IF(OR($O84="",$P84="",Assumptions!$B$6="",Assumptions!$B$9=""),"",IFERROR(CEILING(MAX(Assumptions!$B$6,$O84*(1+$P84)),Assumptions!$B$9),""))</f>
        <v/>
      </c>
      <c r="R84" s="39" t="n"/>
      <c r="S84" s="34">
        <f>IF(OR($Q84="",$R84=""),"",IFERROR($R84-$Q84,""))</f>
        <v/>
      </c>
    </row>
    <row r="85">
      <c r="A85" s="36" t="n"/>
      <c r="B85" s="17" t="n"/>
      <c r="C85" s="17" t="n"/>
      <c r="D85" s="18" t="n"/>
      <c r="E85" s="17" t="n"/>
      <c r="F85" s="19" t="n"/>
      <c r="G85" s="20" t="n"/>
      <c r="H85" s="37" t="n"/>
      <c r="I85" s="18" t="n"/>
      <c r="J85" s="18" t="n"/>
      <c r="K85" s="24">
        <f>IF(OR($A85="",$F85="",$G85=""),"",IFERROR($F85*2*$G85,""))</f>
        <v/>
      </c>
      <c r="L85" s="40">
        <f>IF(OR($A85="",$G85="",$H85=""),"",IFERROR($G85*$H85,""))</f>
        <v/>
      </c>
      <c r="M85" s="33">
        <f>IF(OR($K85="",Assumptions!$B$3=""),"",IFERROR($K85*Assumptions!$B$3,""))</f>
        <v/>
      </c>
      <c r="N85" s="33">
        <f>IF(OR($L85="",Assumptions!$B$4=""),"",IFERROR($L85*Assumptions!$B$4,""))</f>
        <v/>
      </c>
      <c r="O85" s="33">
        <f>IF(OR($M85="",$N85=""),"",IFERROR(SUM($M85:$N85),""))</f>
        <v/>
      </c>
      <c r="P85" s="41">
        <f>IF(OR($O85="",Assumptions!$B$5=""),"",Assumptions!$B$5)</f>
        <v/>
      </c>
      <c r="Q85" s="33">
        <f>IF(OR($O85="",$P85="",Assumptions!$B$6="",Assumptions!$B$9=""),"",IFERROR(CEILING(MAX(Assumptions!$B$6,$O85*(1+$P85)),Assumptions!$B$9),""))</f>
        <v/>
      </c>
      <c r="R85" s="39" t="n"/>
      <c r="S85" s="33">
        <f>IF(OR($Q85="",$R85=""),"",IFERROR($R85-$Q85,""))</f>
        <v/>
      </c>
    </row>
    <row r="86">
      <c r="A86" s="36" t="n"/>
      <c r="B86" s="17" t="n"/>
      <c r="C86" s="17" t="n"/>
      <c r="D86" s="18" t="n"/>
      <c r="E86" s="17" t="n"/>
      <c r="F86" s="19" t="n"/>
      <c r="G86" s="20" t="n"/>
      <c r="H86" s="37" t="n"/>
      <c r="I86" s="18" t="n"/>
      <c r="J86" s="18" t="n"/>
      <c r="K86" s="7">
        <f>IF(OR($A86="",$F86="",$G86=""),"",IFERROR($F86*2*$G86,""))</f>
        <v/>
      </c>
      <c r="L86" s="38">
        <f>IF(OR($A86="",$G86="",$H86=""),"",IFERROR($G86*$H86,""))</f>
        <v/>
      </c>
      <c r="M86" s="34">
        <f>IF(OR($K86="",Assumptions!$B$3=""),"",IFERROR($K86*Assumptions!$B$3,""))</f>
        <v/>
      </c>
      <c r="N86" s="34">
        <f>IF(OR($L86="",Assumptions!$B$4=""),"",IFERROR($L86*Assumptions!$B$4,""))</f>
        <v/>
      </c>
      <c r="O86" s="34">
        <f>IF(OR($M86="",$N86=""),"",IFERROR(SUM($M86:$N86),""))</f>
        <v/>
      </c>
      <c r="P86" s="31">
        <f>IF(OR($O86="",Assumptions!$B$5=""),"",Assumptions!$B$5)</f>
        <v/>
      </c>
      <c r="Q86" s="34">
        <f>IF(OR($O86="",$P86="",Assumptions!$B$6="",Assumptions!$B$9=""),"",IFERROR(CEILING(MAX(Assumptions!$B$6,$O86*(1+$P86)),Assumptions!$B$9),""))</f>
        <v/>
      </c>
      <c r="R86" s="39" t="n"/>
      <c r="S86" s="34">
        <f>IF(OR($Q86="",$R86=""),"",IFERROR($R86-$Q86,""))</f>
        <v/>
      </c>
    </row>
    <row r="87">
      <c r="A87" s="36" t="n"/>
      <c r="B87" s="17" t="n"/>
      <c r="C87" s="17" t="n"/>
      <c r="D87" s="18" t="n"/>
      <c r="E87" s="17" t="n"/>
      <c r="F87" s="19" t="n"/>
      <c r="G87" s="20" t="n"/>
      <c r="H87" s="37" t="n"/>
      <c r="I87" s="18" t="n"/>
      <c r="J87" s="18" t="n"/>
      <c r="K87" s="24">
        <f>IF(OR($A87="",$F87="",$G87=""),"",IFERROR($F87*2*$G87,""))</f>
        <v/>
      </c>
      <c r="L87" s="40">
        <f>IF(OR($A87="",$G87="",$H87=""),"",IFERROR($G87*$H87,""))</f>
        <v/>
      </c>
      <c r="M87" s="33">
        <f>IF(OR($K87="",Assumptions!$B$3=""),"",IFERROR($K87*Assumptions!$B$3,""))</f>
        <v/>
      </c>
      <c r="N87" s="33">
        <f>IF(OR($L87="",Assumptions!$B$4=""),"",IFERROR($L87*Assumptions!$B$4,""))</f>
        <v/>
      </c>
      <c r="O87" s="33">
        <f>IF(OR($M87="",$N87=""),"",IFERROR(SUM($M87:$N87),""))</f>
        <v/>
      </c>
      <c r="P87" s="41">
        <f>IF(OR($O87="",Assumptions!$B$5=""),"",Assumptions!$B$5)</f>
        <v/>
      </c>
      <c r="Q87" s="33">
        <f>IF(OR($O87="",$P87="",Assumptions!$B$6="",Assumptions!$B$9=""),"",IFERROR(CEILING(MAX(Assumptions!$B$6,$O87*(1+$P87)),Assumptions!$B$9),""))</f>
        <v/>
      </c>
      <c r="R87" s="39" t="n"/>
      <c r="S87" s="33">
        <f>IF(OR($Q87="",$R87=""),"",IFERROR($R87-$Q87,""))</f>
        <v/>
      </c>
    </row>
    <row r="88">
      <c r="A88" s="36" t="n"/>
      <c r="B88" s="17" t="n"/>
      <c r="C88" s="17" t="n"/>
      <c r="D88" s="18" t="n"/>
      <c r="E88" s="17" t="n"/>
      <c r="F88" s="19" t="n"/>
      <c r="G88" s="20" t="n"/>
      <c r="H88" s="37" t="n"/>
      <c r="I88" s="18" t="n"/>
      <c r="J88" s="18" t="n"/>
      <c r="K88" s="7">
        <f>IF(OR($A88="",$F88="",$G88=""),"",IFERROR($F88*2*$G88,""))</f>
        <v/>
      </c>
      <c r="L88" s="38">
        <f>IF(OR($A88="",$G88="",$H88=""),"",IFERROR($G88*$H88,""))</f>
        <v/>
      </c>
      <c r="M88" s="34">
        <f>IF(OR($K88="",Assumptions!$B$3=""),"",IFERROR($K88*Assumptions!$B$3,""))</f>
        <v/>
      </c>
      <c r="N88" s="34">
        <f>IF(OR($L88="",Assumptions!$B$4=""),"",IFERROR($L88*Assumptions!$B$4,""))</f>
        <v/>
      </c>
      <c r="O88" s="34">
        <f>IF(OR($M88="",$N88=""),"",IFERROR(SUM($M88:$N88),""))</f>
        <v/>
      </c>
      <c r="P88" s="31">
        <f>IF(OR($O88="",Assumptions!$B$5=""),"",Assumptions!$B$5)</f>
        <v/>
      </c>
      <c r="Q88" s="34">
        <f>IF(OR($O88="",$P88="",Assumptions!$B$6="",Assumptions!$B$9=""),"",IFERROR(CEILING(MAX(Assumptions!$B$6,$O88*(1+$P88)),Assumptions!$B$9),""))</f>
        <v/>
      </c>
      <c r="R88" s="39" t="n"/>
      <c r="S88" s="34">
        <f>IF(OR($Q88="",$R88=""),"",IFERROR($R88-$Q88,""))</f>
        <v/>
      </c>
    </row>
    <row r="89">
      <c r="A89" s="36" t="n"/>
      <c r="B89" s="17" t="n"/>
      <c r="C89" s="17" t="n"/>
      <c r="D89" s="18" t="n"/>
      <c r="E89" s="17" t="n"/>
      <c r="F89" s="19" t="n"/>
      <c r="G89" s="20" t="n"/>
      <c r="H89" s="37" t="n"/>
      <c r="I89" s="18" t="n"/>
      <c r="J89" s="18" t="n"/>
      <c r="K89" s="24">
        <f>IF(OR($A89="",$F89="",$G89=""),"",IFERROR($F89*2*$G89,""))</f>
        <v/>
      </c>
      <c r="L89" s="40">
        <f>IF(OR($A89="",$G89="",$H89=""),"",IFERROR($G89*$H89,""))</f>
        <v/>
      </c>
      <c r="M89" s="33">
        <f>IF(OR($K89="",Assumptions!$B$3=""),"",IFERROR($K89*Assumptions!$B$3,""))</f>
        <v/>
      </c>
      <c r="N89" s="33">
        <f>IF(OR($L89="",Assumptions!$B$4=""),"",IFERROR($L89*Assumptions!$B$4,""))</f>
        <v/>
      </c>
      <c r="O89" s="33">
        <f>IF(OR($M89="",$N89=""),"",IFERROR(SUM($M89:$N89),""))</f>
        <v/>
      </c>
      <c r="P89" s="41">
        <f>IF(OR($O89="",Assumptions!$B$5=""),"",Assumptions!$B$5)</f>
        <v/>
      </c>
      <c r="Q89" s="33">
        <f>IF(OR($O89="",$P89="",Assumptions!$B$6="",Assumptions!$B$9=""),"",IFERROR(CEILING(MAX(Assumptions!$B$6,$O89*(1+$P89)),Assumptions!$B$9),""))</f>
        <v/>
      </c>
      <c r="R89" s="39" t="n"/>
      <c r="S89" s="33">
        <f>IF(OR($Q89="",$R89=""),"",IFERROR($R89-$Q89,""))</f>
        <v/>
      </c>
    </row>
    <row r="90">
      <c r="A90" s="36" t="n"/>
      <c r="B90" s="17" t="n"/>
      <c r="C90" s="17" t="n"/>
      <c r="D90" s="18" t="n"/>
      <c r="E90" s="17" t="n"/>
      <c r="F90" s="19" t="n"/>
      <c r="G90" s="20" t="n"/>
      <c r="H90" s="37" t="n"/>
      <c r="I90" s="18" t="n"/>
      <c r="J90" s="18" t="n"/>
      <c r="K90" s="7">
        <f>IF(OR($A90="",$F90="",$G90=""),"",IFERROR($F90*2*$G90,""))</f>
        <v/>
      </c>
      <c r="L90" s="38">
        <f>IF(OR($A90="",$G90="",$H90=""),"",IFERROR($G90*$H90,""))</f>
        <v/>
      </c>
      <c r="M90" s="34">
        <f>IF(OR($K90="",Assumptions!$B$3=""),"",IFERROR($K90*Assumptions!$B$3,""))</f>
        <v/>
      </c>
      <c r="N90" s="34">
        <f>IF(OR($L90="",Assumptions!$B$4=""),"",IFERROR($L90*Assumptions!$B$4,""))</f>
        <v/>
      </c>
      <c r="O90" s="34">
        <f>IF(OR($M90="",$N90=""),"",IFERROR(SUM($M90:$N90),""))</f>
        <v/>
      </c>
      <c r="P90" s="31">
        <f>IF(OR($O90="",Assumptions!$B$5=""),"",Assumptions!$B$5)</f>
        <v/>
      </c>
      <c r="Q90" s="34">
        <f>IF(OR($O90="",$P90="",Assumptions!$B$6="",Assumptions!$B$9=""),"",IFERROR(CEILING(MAX(Assumptions!$B$6,$O90*(1+$P90)),Assumptions!$B$9),""))</f>
        <v/>
      </c>
      <c r="R90" s="39" t="n"/>
      <c r="S90" s="34">
        <f>IF(OR($Q90="",$R90=""),"",IFERROR($R90-$Q90,""))</f>
        <v/>
      </c>
    </row>
    <row r="91">
      <c r="A91" s="36" t="n"/>
      <c r="B91" s="17" t="n"/>
      <c r="C91" s="17" t="n"/>
      <c r="D91" s="18" t="n"/>
      <c r="E91" s="17" t="n"/>
      <c r="F91" s="19" t="n"/>
      <c r="G91" s="20" t="n"/>
      <c r="H91" s="37" t="n"/>
      <c r="I91" s="18" t="n"/>
      <c r="J91" s="18" t="n"/>
      <c r="K91" s="24">
        <f>IF(OR($A91="",$F91="",$G91=""),"",IFERROR($F91*2*$G91,""))</f>
        <v/>
      </c>
      <c r="L91" s="40">
        <f>IF(OR($A91="",$G91="",$H91=""),"",IFERROR($G91*$H91,""))</f>
        <v/>
      </c>
      <c r="M91" s="33">
        <f>IF(OR($K91="",Assumptions!$B$3=""),"",IFERROR($K91*Assumptions!$B$3,""))</f>
        <v/>
      </c>
      <c r="N91" s="33">
        <f>IF(OR($L91="",Assumptions!$B$4=""),"",IFERROR($L91*Assumptions!$B$4,""))</f>
        <v/>
      </c>
      <c r="O91" s="33">
        <f>IF(OR($M91="",$N91=""),"",IFERROR(SUM($M91:$N91),""))</f>
        <v/>
      </c>
      <c r="P91" s="41">
        <f>IF(OR($O91="",Assumptions!$B$5=""),"",Assumptions!$B$5)</f>
        <v/>
      </c>
      <c r="Q91" s="33">
        <f>IF(OR($O91="",$P91="",Assumptions!$B$6="",Assumptions!$B$9=""),"",IFERROR(CEILING(MAX(Assumptions!$B$6,$O91*(1+$P91)),Assumptions!$B$9),""))</f>
        <v/>
      </c>
      <c r="R91" s="39" t="n"/>
      <c r="S91" s="33">
        <f>IF(OR($Q91="",$R91=""),"",IFERROR($R91-$Q91,""))</f>
        <v/>
      </c>
    </row>
    <row r="92">
      <c r="A92" s="36" t="n"/>
      <c r="B92" s="17" t="n"/>
      <c r="C92" s="17" t="n"/>
      <c r="D92" s="18" t="n"/>
      <c r="E92" s="17" t="n"/>
      <c r="F92" s="19" t="n"/>
      <c r="G92" s="20" t="n"/>
      <c r="H92" s="37" t="n"/>
      <c r="I92" s="18" t="n"/>
      <c r="J92" s="18" t="n"/>
      <c r="K92" s="7">
        <f>IF(OR($A92="",$F92="",$G92=""),"",IFERROR($F92*2*$G92,""))</f>
        <v/>
      </c>
      <c r="L92" s="38">
        <f>IF(OR($A92="",$G92="",$H92=""),"",IFERROR($G92*$H92,""))</f>
        <v/>
      </c>
      <c r="M92" s="34">
        <f>IF(OR($K92="",Assumptions!$B$3=""),"",IFERROR($K92*Assumptions!$B$3,""))</f>
        <v/>
      </c>
      <c r="N92" s="34">
        <f>IF(OR($L92="",Assumptions!$B$4=""),"",IFERROR($L92*Assumptions!$B$4,""))</f>
        <v/>
      </c>
      <c r="O92" s="34">
        <f>IF(OR($M92="",$N92=""),"",IFERROR(SUM($M92:$N92),""))</f>
        <v/>
      </c>
      <c r="P92" s="31">
        <f>IF(OR($O92="",Assumptions!$B$5=""),"",Assumptions!$B$5)</f>
        <v/>
      </c>
      <c r="Q92" s="34">
        <f>IF(OR($O92="",$P92="",Assumptions!$B$6="",Assumptions!$B$9=""),"",IFERROR(CEILING(MAX(Assumptions!$B$6,$O92*(1+$P92)),Assumptions!$B$9),""))</f>
        <v/>
      </c>
      <c r="R92" s="39" t="n"/>
      <c r="S92" s="34">
        <f>IF(OR($Q92="",$R92=""),"",IFERROR($R92-$Q92,""))</f>
        <v/>
      </c>
    </row>
    <row r="93">
      <c r="A93" s="36" t="n"/>
      <c r="B93" s="17" t="n"/>
      <c r="C93" s="17" t="n"/>
      <c r="D93" s="18" t="n"/>
      <c r="E93" s="17" t="n"/>
      <c r="F93" s="19" t="n"/>
      <c r="G93" s="20" t="n"/>
      <c r="H93" s="37" t="n"/>
      <c r="I93" s="18" t="n"/>
      <c r="J93" s="18" t="n"/>
      <c r="K93" s="24">
        <f>IF(OR($A93="",$F93="",$G93=""),"",IFERROR($F93*2*$G93,""))</f>
        <v/>
      </c>
      <c r="L93" s="40">
        <f>IF(OR($A93="",$G93="",$H93=""),"",IFERROR($G93*$H93,""))</f>
        <v/>
      </c>
      <c r="M93" s="33">
        <f>IF(OR($K93="",Assumptions!$B$3=""),"",IFERROR($K93*Assumptions!$B$3,""))</f>
        <v/>
      </c>
      <c r="N93" s="33">
        <f>IF(OR($L93="",Assumptions!$B$4=""),"",IFERROR($L93*Assumptions!$B$4,""))</f>
        <v/>
      </c>
      <c r="O93" s="33">
        <f>IF(OR($M93="",$N93=""),"",IFERROR(SUM($M93:$N93),""))</f>
        <v/>
      </c>
      <c r="P93" s="41">
        <f>IF(OR($O93="",Assumptions!$B$5=""),"",Assumptions!$B$5)</f>
        <v/>
      </c>
      <c r="Q93" s="33">
        <f>IF(OR($O93="",$P93="",Assumptions!$B$6="",Assumptions!$B$9=""),"",IFERROR(CEILING(MAX(Assumptions!$B$6,$O93*(1+$P93)),Assumptions!$B$9),""))</f>
        <v/>
      </c>
      <c r="R93" s="39" t="n"/>
      <c r="S93" s="33">
        <f>IF(OR($Q93="",$R93=""),"",IFERROR($R93-$Q93,""))</f>
        <v/>
      </c>
    </row>
    <row r="94">
      <c r="A94" s="36" t="n"/>
      <c r="B94" s="17" t="n"/>
      <c r="C94" s="17" t="n"/>
      <c r="D94" s="18" t="n"/>
      <c r="E94" s="17" t="n"/>
      <c r="F94" s="19" t="n"/>
      <c r="G94" s="20" t="n"/>
      <c r="H94" s="37" t="n"/>
      <c r="I94" s="18" t="n"/>
      <c r="J94" s="18" t="n"/>
      <c r="K94" s="7">
        <f>IF(OR($A94="",$F94="",$G94=""),"",IFERROR($F94*2*$G94,""))</f>
        <v/>
      </c>
      <c r="L94" s="38">
        <f>IF(OR($A94="",$G94="",$H94=""),"",IFERROR($G94*$H94,""))</f>
        <v/>
      </c>
      <c r="M94" s="34">
        <f>IF(OR($K94="",Assumptions!$B$3=""),"",IFERROR($K94*Assumptions!$B$3,""))</f>
        <v/>
      </c>
      <c r="N94" s="34">
        <f>IF(OR($L94="",Assumptions!$B$4=""),"",IFERROR($L94*Assumptions!$B$4,""))</f>
        <v/>
      </c>
      <c r="O94" s="34">
        <f>IF(OR($M94="",$N94=""),"",IFERROR(SUM($M94:$N94),""))</f>
        <v/>
      </c>
      <c r="P94" s="31">
        <f>IF(OR($O94="",Assumptions!$B$5=""),"",Assumptions!$B$5)</f>
        <v/>
      </c>
      <c r="Q94" s="34">
        <f>IF(OR($O94="",$P94="",Assumptions!$B$6="",Assumptions!$B$9=""),"",IFERROR(CEILING(MAX(Assumptions!$B$6,$O94*(1+$P94)),Assumptions!$B$9),""))</f>
        <v/>
      </c>
      <c r="R94" s="39" t="n"/>
      <c r="S94" s="34">
        <f>IF(OR($Q94="",$R94=""),"",IFERROR($R94-$Q94,""))</f>
        <v/>
      </c>
    </row>
    <row r="95">
      <c r="A95" s="36" t="n"/>
      <c r="B95" s="17" t="n"/>
      <c r="C95" s="17" t="n"/>
      <c r="D95" s="18" t="n"/>
      <c r="E95" s="17" t="n"/>
      <c r="F95" s="19" t="n"/>
      <c r="G95" s="20" t="n"/>
      <c r="H95" s="37" t="n"/>
      <c r="I95" s="18" t="n"/>
      <c r="J95" s="18" t="n"/>
      <c r="K95" s="24">
        <f>IF(OR($A95="",$F95="",$G95=""),"",IFERROR($F95*2*$G95,""))</f>
        <v/>
      </c>
      <c r="L95" s="40">
        <f>IF(OR($A95="",$G95="",$H95=""),"",IFERROR($G95*$H95,""))</f>
        <v/>
      </c>
      <c r="M95" s="33">
        <f>IF(OR($K95="",Assumptions!$B$3=""),"",IFERROR($K95*Assumptions!$B$3,""))</f>
        <v/>
      </c>
      <c r="N95" s="33">
        <f>IF(OR($L95="",Assumptions!$B$4=""),"",IFERROR($L95*Assumptions!$B$4,""))</f>
        <v/>
      </c>
      <c r="O95" s="33">
        <f>IF(OR($M95="",$N95=""),"",IFERROR(SUM($M95:$N95),""))</f>
        <v/>
      </c>
      <c r="P95" s="41">
        <f>IF(OR($O95="",Assumptions!$B$5=""),"",Assumptions!$B$5)</f>
        <v/>
      </c>
      <c r="Q95" s="33">
        <f>IF(OR($O95="",$P95="",Assumptions!$B$6="",Assumptions!$B$9=""),"",IFERROR(CEILING(MAX(Assumptions!$B$6,$O95*(1+$P95)),Assumptions!$B$9),""))</f>
        <v/>
      </c>
      <c r="R95" s="39" t="n"/>
      <c r="S95" s="33">
        <f>IF(OR($Q95="",$R95=""),"",IFERROR($R95-$Q95,""))</f>
        <v/>
      </c>
    </row>
    <row r="96">
      <c r="A96" s="36" t="n"/>
      <c r="B96" s="17" t="n"/>
      <c r="C96" s="17" t="n"/>
      <c r="D96" s="18" t="n"/>
      <c r="E96" s="17" t="n"/>
      <c r="F96" s="19" t="n"/>
      <c r="G96" s="20" t="n"/>
      <c r="H96" s="37" t="n"/>
      <c r="I96" s="18" t="n"/>
      <c r="J96" s="18" t="n"/>
      <c r="K96" s="7">
        <f>IF(OR($A96="",$F96="",$G96=""),"",IFERROR($F96*2*$G96,""))</f>
        <v/>
      </c>
      <c r="L96" s="38">
        <f>IF(OR($A96="",$G96="",$H96=""),"",IFERROR($G96*$H96,""))</f>
        <v/>
      </c>
      <c r="M96" s="34">
        <f>IF(OR($K96="",Assumptions!$B$3=""),"",IFERROR($K96*Assumptions!$B$3,""))</f>
        <v/>
      </c>
      <c r="N96" s="34">
        <f>IF(OR($L96="",Assumptions!$B$4=""),"",IFERROR($L96*Assumptions!$B$4,""))</f>
        <v/>
      </c>
      <c r="O96" s="34">
        <f>IF(OR($M96="",$N96=""),"",IFERROR(SUM($M96:$N96),""))</f>
        <v/>
      </c>
      <c r="P96" s="31">
        <f>IF(OR($O96="",Assumptions!$B$5=""),"",Assumptions!$B$5)</f>
        <v/>
      </c>
      <c r="Q96" s="34">
        <f>IF(OR($O96="",$P96="",Assumptions!$B$6="",Assumptions!$B$9=""),"",IFERROR(CEILING(MAX(Assumptions!$B$6,$O96*(1+$P96)),Assumptions!$B$9),""))</f>
        <v/>
      </c>
      <c r="R96" s="39" t="n"/>
      <c r="S96" s="34">
        <f>IF(OR($Q96="",$R96=""),"",IFERROR($R96-$Q96,""))</f>
        <v/>
      </c>
    </row>
    <row r="97">
      <c r="A97" s="36" t="n"/>
      <c r="B97" s="17" t="n"/>
      <c r="C97" s="17" t="n"/>
      <c r="D97" s="18" t="n"/>
      <c r="E97" s="17" t="n"/>
      <c r="F97" s="19" t="n"/>
      <c r="G97" s="20" t="n"/>
      <c r="H97" s="37" t="n"/>
      <c r="I97" s="18" t="n"/>
      <c r="J97" s="18" t="n"/>
      <c r="K97" s="24">
        <f>IF(OR($A97="",$F97="",$G97=""),"",IFERROR($F97*2*$G97,""))</f>
        <v/>
      </c>
      <c r="L97" s="40">
        <f>IF(OR($A97="",$G97="",$H97=""),"",IFERROR($G97*$H97,""))</f>
        <v/>
      </c>
      <c r="M97" s="33">
        <f>IF(OR($K97="",Assumptions!$B$3=""),"",IFERROR($K97*Assumptions!$B$3,""))</f>
        <v/>
      </c>
      <c r="N97" s="33">
        <f>IF(OR($L97="",Assumptions!$B$4=""),"",IFERROR($L97*Assumptions!$B$4,""))</f>
        <v/>
      </c>
      <c r="O97" s="33">
        <f>IF(OR($M97="",$N97=""),"",IFERROR(SUM($M97:$N97),""))</f>
        <v/>
      </c>
      <c r="P97" s="41">
        <f>IF(OR($O97="",Assumptions!$B$5=""),"",Assumptions!$B$5)</f>
        <v/>
      </c>
      <c r="Q97" s="33">
        <f>IF(OR($O97="",$P97="",Assumptions!$B$6="",Assumptions!$B$9=""),"",IFERROR(CEILING(MAX(Assumptions!$B$6,$O97*(1+$P97)),Assumptions!$B$9),""))</f>
        <v/>
      </c>
      <c r="R97" s="39" t="n"/>
      <c r="S97" s="33">
        <f>IF(OR($Q97="",$R97=""),"",IFERROR($R97-$Q97,""))</f>
        <v/>
      </c>
    </row>
    <row r="98">
      <c r="A98" s="36" t="n"/>
      <c r="B98" s="17" t="n"/>
      <c r="C98" s="17" t="n"/>
      <c r="D98" s="18" t="n"/>
      <c r="E98" s="17" t="n"/>
      <c r="F98" s="19" t="n"/>
      <c r="G98" s="20" t="n"/>
      <c r="H98" s="37" t="n"/>
      <c r="I98" s="18" t="n"/>
      <c r="J98" s="18" t="n"/>
      <c r="K98" s="7">
        <f>IF(OR($A98="",$F98="",$G98=""),"",IFERROR($F98*2*$G98,""))</f>
        <v/>
      </c>
      <c r="L98" s="38">
        <f>IF(OR($A98="",$G98="",$H98=""),"",IFERROR($G98*$H98,""))</f>
        <v/>
      </c>
      <c r="M98" s="34">
        <f>IF(OR($K98="",Assumptions!$B$3=""),"",IFERROR($K98*Assumptions!$B$3,""))</f>
        <v/>
      </c>
      <c r="N98" s="34">
        <f>IF(OR($L98="",Assumptions!$B$4=""),"",IFERROR($L98*Assumptions!$B$4,""))</f>
        <v/>
      </c>
      <c r="O98" s="34">
        <f>IF(OR($M98="",$N98=""),"",IFERROR(SUM($M98:$N98),""))</f>
        <v/>
      </c>
      <c r="P98" s="31">
        <f>IF(OR($O98="",Assumptions!$B$5=""),"",Assumptions!$B$5)</f>
        <v/>
      </c>
      <c r="Q98" s="34">
        <f>IF(OR($O98="",$P98="",Assumptions!$B$6="",Assumptions!$B$9=""),"",IFERROR(CEILING(MAX(Assumptions!$B$6,$O98*(1+$P98)),Assumptions!$B$9),""))</f>
        <v/>
      </c>
      <c r="R98" s="39" t="n"/>
      <c r="S98" s="34">
        <f>IF(OR($Q98="",$R98=""),"",IFERROR($R98-$Q98,""))</f>
        <v/>
      </c>
    </row>
    <row r="99">
      <c r="A99" s="36" t="n"/>
      <c r="B99" s="17" t="n"/>
      <c r="C99" s="17" t="n"/>
      <c r="D99" s="18" t="n"/>
      <c r="E99" s="17" t="n"/>
      <c r="F99" s="19" t="n"/>
      <c r="G99" s="20" t="n"/>
      <c r="H99" s="37" t="n"/>
      <c r="I99" s="18" t="n"/>
      <c r="J99" s="18" t="n"/>
      <c r="K99" s="24">
        <f>IF(OR($A99="",$F99="",$G99=""),"",IFERROR($F99*2*$G99,""))</f>
        <v/>
      </c>
      <c r="L99" s="40">
        <f>IF(OR($A99="",$G99="",$H99=""),"",IFERROR($G99*$H99,""))</f>
        <v/>
      </c>
      <c r="M99" s="33">
        <f>IF(OR($K99="",Assumptions!$B$3=""),"",IFERROR($K99*Assumptions!$B$3,""))</f>
        <v/>
      </c>
      <c r="N99" s="33">
        <f>IF(OR($L99="",Assumptions!$B$4=""),"",IFERROR($L99*Assumptions!$B$4,""))</f>
        <v/>
      </c>
      <c r="O99" s="33">
        <f>IF(OR($M99="",$N99=""),"",IFERROR(SUM($M99:$N99),""))</f>
        <v/>
      </c>
      <c r="P99" s="41">
        <f>IF(OR($O99="",Assumptions!$B$5=""),"",Assumptions!$B$5)</f>
        <v/>
      </c>
      <c r="Q99" s="33">
        <f>IF(OR($O99="",$P99="",Assumptions!$B$6="",Assumptions!$B$9=""),"",IFERROR(CEILING(MAX(Assumptions!$B$6,$O99*(1+$P99)),Assumptions!$B$9),""))</f>
        <v/>
      </c>
      <c r="R99" s="39" t="n"/>
      <c r="S99" s="33">
        <f>IF(OR($Q99="",$R99=""),"",IFERROR($R99-$Q99,""))</f>
        <v/>
      </c>
    </row>
    <row r="100">
      <c r="A100" s="36" t="n"/>
      <c r="B100" s="17" t="n"/>
      <c r="C100" s="17" t="n"/>
      <c r="D100" s="18" t="n"/>
      <c r="E100" s="17" t="n"/>
      <c r="F100" s="19" t="n"/>
      <c r="G100" s="20" t="n"/>
      <c r="H100" s="37" t="n"/>
      <c r="I100" s="18" t="n"/>
      <c r="J100" s="18" t="n"/>
      <c r="K100" s="7">
        <f>IF(OR($A100="",$F100="",$G100=""),"",IFERROR($F100*2*$G100,""))</f>
        <v/>
      </c>
      <c r="L100" s="38">
        <f>IF(OR($A100="",$G100="",$H100=""),"",IFERROR($G100*$H100,""))</f>
        <v/>
      </c>
      <c r="M100" s="34">
        <f>IF(OR($K100="",Assumptions!$B$3=""),"",IFERROR($K100*Assumptions!$B$3,""))</f>
        <v/>
      </c>
      <c r="N100" s="34">
        <f>IF(OR($L100="",Assumptions!$B$4=""),"",IFERROR($L100*Assumptions!$B$4,""))</f>
        <v/>
      </c>
      <c r="O100" s="34">
        <f>IF(OR($M100="",$N100=""),"",IFERROR(SUM($M100:$N100),""))</f>
        <v/>
      </c>
      <c r="P100" s="31">
        <f>IF(OR($O100="",Assumptions!$B$5=""),"",Assumptions!$B$5)</f>
        <v/>
      </c>
      <c r="Q100" s="34">
        <f>IF(OR($O100="",$P100="",Assumptions!$B$6="",Assumptions!$B$9=""),"",IFERROR(CEILING(MAX(Assumptions!$B$6,$O100*(1+$P100)),Assumptions!$B$9),""))</f>
        <v/>
      </c>
      <c r="R100" s="39" t="n"/>
      <c r="S100" s="34">
        <f>IF(OR($Q100="",$R100=""),"",IFERROR($R100-$Q100,""))</f>
        <v/>
      </c>
    </row>
    <row r="101">
      <c r="A101" s="36" t="n"/>
      <c r="B101" s="17" t="n"/>
      <c r="C101" s="17" t="n"/>
      <c r="D101" s="18" t="n"/>
      <c r="E101" s="17" t="n"/>
      <c r="F101" s="19" t="n"/>
      <c r="G101" s="20" t="n"/>
      <c r="H101" s="37" t="n"/>
      <c r="I101" s="18" t="n"/>
      <c r="J101" s="18" t="n"/>
      <c r="K101" s="24">
        <f>IF(OR($A101="",$F101="",$G101=""),"",IFERROR($F101*2*$G101,""))</f>
        <v/>
      </c>
      <c r="L101" s="40">
        <f>IF(OR($A101="",$G101="",$H101=""),"",IFERROR($G101*$H101,""))</f>
        <v/>
      </c>
      <c r="M101" s="33">
        <f>IF(OR($K101="",Assumptions!$B$3=""),"",IFERROR($K101*Assumptions!$B$3,""))</f>
        <v/>
      </c>
      <c r="N101" s="33">
        <f>IF(OR($L101="",Assumptions!$B$4=""),"",IFERROR($L101*Assumptions!$B$4,""))</f>
        <v/>
      </c>
      <c r="O101" s="33">
        <f>IF(OR($M101="",$N101=""),"",IFERROR(SUM($M101:$N101),""))</f>
        <v/>
      </c>
      <c r="P101" s="41">
        <f>IF(OR($O101="",Assumptions!$B$5=""),"",Assumptions!$B$5)</f>
        <v/>
      </c>
      <c r="Q101" s="33">
        <f>IF(OR($O101="",$P101="",Assumptions!$B$6="",Assumptions!$B$9=""),"",IFERROR(CEILING(MAX(Assumptions!$B$6,$O101*(1+$P101)),Assumptions!$B$9),""))</f>
        <v/>
      </c>
      <c r="R101" s="39" t="n"/>
      <c r="S101" s="33">
        <f>IF(OR($Q101="",$R101=""),"",IFERROR($R101-$Q101,""))</f>
        <v/>
      </c>
    </row>
    <row r="102">
      <c r="A102" s="36" t="n"/>
      <c r="B102" s="17" t="n"/>
      <c r="C102" s="17" t="n"/>
      <c r="D102" s="18" t="n"/>
      <c r="E102" s="17" t="n"/>
      <c r="F102" s="19" t="n"/>
      <c r="G102" s="20" t="n"/>
      <c r="H102" s="37" t="n"/>
      <c r="I102" s="18" t="n"/>
      <c r="J102" s="18" t="n"/>
      <c r="K102" s="7">
        <f>IF(OR($A102="",$F102="",$G102=""),"",IFERROR($F102*2*$G102,""))</f>
        <v/>
      </c>
      <c r="L102" s="38">
        <f>IF(OR($A102="",$G102="",$H102=""),"",IFERROR($G102*$H102,""))</f>
        <v/>
      </c>
      <c r="M102" s="34">
        <f>IF(OR($K102="",Assumptions!$B$3=""),"",IFERROR($K102*Assumptions!$B$3,""))</f>
        <v/>
      </c>
      <c r="N102" s="34">
        <f>IF(OR($L102="",Assumptions!$B$4=""),"",IFERROR($L102*Assumptions!$B$4,""))</f>
        <v/>
      </c>
      <c r="O102" s="34">
        <f>IF(OR($M102="",$N102=""),"",IFERROR(SUM($M102:$N102),""))</f>
        <v/>
      </c>
      <c r="P102" s="31">
        <f>IF(OR($O102="",Assumptions!$B$5=""),"",Assumptions!$B$5)</f>
        <v/>
      </c>
      <c r="Q102" s="34">
        <f>IF(OR($O102="",$P102="",Assumptions!$B$6="",Assumptions!$B$9=""),"",IFERROR(CEILING(MAX(Assumptions!$B$6,$O102*(1+$P102)),Assumptions!$B$9),""))</f>
        <v/>
      </c>
      <c r="R102" s="39" t="n"/>
      <c r="S102" s="34">
        <f>IF(OR($Q102="",$R102=""),"",IFERROR($R102-$Q102,""))</f>
        <v/>
      </c>
    </row>
    <row r="103">
      <c r="A103" s="36" t="n"/>
      <c r="B103" s="17" t="n"/>
      <c r="C103" s="17" t="n"/>
      <c r="D103" s="18" t="n"/>
      <c r="E103" s="17" t="n"/>
      <c r="F103" s="19" t="n"/>
      <c r="G103" s="20" t="n"/>
      <c r="H103" s="37" t="n"/>
      <c r="I103" s="18" t="n"/>
      <c r="J103" s="18" t="n"/>
      <c r="K103" s="24">
        <f>IF(OR($A103="",$F103="",$G103=""),"",IFERROR($F103*2*$G103,""))</f>
        <v/>
      </c>
      <c r="L103" s="40">
        <f>IF(OR($A103="",$G103="",$H103=""),"",IFERROR($G103*$H103,""))</f>
        <v/>
      </c>
      <c r="M103" s="33">
        <f>IF(OR($K103="",Assumptions!$B$3=""),"",IFERROR($K103*Assumptions!$B$3,""))</f>
        <v/>
      </c>
      <c r="N103" s="33">
        <f>IF(OR($L103="",Assumptions!$B$4=""),"",IFERROR($L103*Assumptions!$B$4,""))</f>
        <v/>
      </c>
      <c r="O103" s="33">
        <f>IF(OR($M103="",$N103=""),"",IFERROR(SUM($M103:$N103),""))</f>
        <v/>
      </c>
      <c r="P103" s="41">
        <f>IF(OR($O103="",Assumptions!$B$5=""),"",Assumptions!$B$5)</f>
        <v/>
      </c>
      <c r="Q103" s="33">
        <f>IF(OR($O103="",$P103="",Assumptions!$B$6="",Assumptions!$B$9=""),"",IFERROR(CEILING(MAX(Assumptions!$B$6,$O103*(1+$P103)),Assumptions!$B$9),""))</f>
        <v/>
      </c>
      <c r="R103" s="39" t="n"/>
      <c r="S103" s="33">
        <f>IF(OR($Q103="",$R103=""),"",IFERROR($R103-$Q103,""))</f>
        <v/>
      </c>
    </row>
    <row r="104">
      <c r="A104" s="36" t="n"/>
      <c r="B104" s="17" t="n"/>
      <c r="C104" s="17" t="n"/>
      <c r="D104" s="18" t="n"/>
      <c r="E104" s="17" t="n"/>
      <c r="F104" s="19" t="n"/>
      <c r="G104" s="20" t="n"/>
      <c r="H104" s="37" t="n"/>
      <c r="I104" s="18" t="n"/>
      <c r="J104" s="18" t="n"/>
      <c r="K104" s="7">
        <f>IF(OR($A104="",$F104="",$G104=""),"",IFERROR($F104*2*$G104,""))</f>
        <v/>
      </c>
      <c r="L104" s="38">
        <f>IF(OR($A104="",$G104="",$H104=""),"",IFERROR($G104*$H104,""))</f>
        <v/>
      </c>
      <c r="M104" s="34">
        <f>IF(OR($K104="",Assumptions!$B$3=""),"",IFERROR($K104*Assumptions!$B$3,""))</f>
        <v/>
      </c>
      <c r="N104" s="34">
        <f>IF(OR($L104="",Assumptions!$B$4=""),"",IFERROR($L104*Assumptions!$B$4,""))</f>
        <v/>
      </c>
      <c r="O104" s="34">
        <f>IF(OR($M104="",$N104=""),"",IFERROR(SUM($M104:$N104),""))</f>
        <v/>
      </c>
      <c r="P104" s="31">
        <f>IF(OR($O104="",Assumptions!$B$5=""),"",Assumptions!$B$5)</f>
        <v/>
      </c>
      <c r="Q104" s="34">
        <f>IF(OR($O104="",$P104="",Assumptions!$B$6="",Assumptions!$B$9=""),"",IFERROR(CEILING(MAX(Assumptions!$B$6,$O104*(1+$P104)),Assumptions!$B$9),""))</f>
        <v/>
      </c>
      <c r="R104" s="39" t="n"/>
      <c r="S104" s="34">
        <f>IF(OR($Q104="",$R104=""),"",IFERROR($R104-$Q104,""))</f>
        <v/>
      </c>
    </row>
    <row r="105">
      <c r="A105" s="36" t="n"/>
      <c r="B105" s="17" t="n"/>
      <c r="C105" s="17" t="n"/>
      <c r="D105" s="18" t="n"/>
      <c r="E105" s="17" t="n"/>
      <c r="F105" s="19" t="n"/>
      <c r="G105" s="20" t="n"/>
      <c r="H105" s="37" t="n"/>
      <c r="I105" s="18" t="n"/>
      <c r="J105" s="18" t="n"/>
      <c r="K105" s="24">
        <f>IF(OR($A105="",$F105="",$G105=""),"",IFERROR($F105*2*$G105,""))</f>
        <v/>
      </c>
      <c r="L105" s="40">
        <f>IF(OR($A105="",$G105="",$H105=""),"",IFERROR($G105*$H105,""))</f>
        <v/>
      </c>
      <c r="M105" s="33">
        <f>IF(OR($K105="",Assumptions!$B$3=""),"",IFERROR($K105*Assumptions!$B$3,""))</f>
        <v/>
      </c>
      <c r="N105" s="33">
        <f>IF(OR($L105="",Assumptions!$B$4=""),"",IFERROR($L105*Assumptions!$B$4,""))</f>
        <v/>
      </c>
      <c r="O105" s="33">
        <f>IF(OR($M105="",$N105=""),"",IFERROR(SUM($M105:$N105),""))</f>
        <v/>
      </c>
      <c r="P105" s="41">
        <f>IF(OR($O105="",Assumptions!$B$5=""),"",Assumptions!$B$5)</f>
        <v/>
      </c>
      <c r="Q105" s="33">
        <f>IF(OR($O105="",$P105="",Assumptions!$B$6="",Assumptions!$B$9=""),"",IFERROR(CEILING(MAX(Assumptions!$B$6,$O105*(1+$P105)),Assumptions!$B$9),""))</f>
        <v/>
      </c>
      <c r="R105" s="39" t="n"/>
      <c r="S105" s="33">
        <f>IF(OR($Q105="",$R105=""),"",IFERROR($R105-$Q105,""))</f>
        <v/>
      </c>
    </row>
  </sheetData>
  <autoFilter ref="A5:S105"/>
  <mergeCells count="1">
    <mergeCell ref="A1:S1"/>
  </mergeCells>
  <conditionalFormatting sqref="F6:F105">
    <cfRule type="expression" priority="1" dxfId="0">
      <formula>AND($F6&lt;&gt;"",$F6&gt;INDIRECT("Assumptions!$B$7"))</formula>
    </cfRule>
  </conditionalFormatting>
  <conditionalFormatting sqref="Q6:Q105">
    <cfRule type="expression" priority="2" dxfId="0">
      <formula>AND($Q6&lt;&gt;"",$Q6&gt;INDIRECT("Assumptions!$B$8"))</formula>
    </cfRule>
  </conditionalFormatting>
  <conditionalFormatting sqref="S6:S105">
    <cfRule type="expression" priority="3" dxfId="0">
      <formula>AND($S6&lt;&gt;"",$S6&lt;0)</formula>
    </cfRule>
  </conditionalFormatting>
  <conditionalFormatting sqref="J6:J105">
    <cfRule type="expression" priority="4" dxfId="1">
      <formula>$J6="Completed"</formula>
    </cfRule>
  </conditionalFormatting>
  <dataValidations count="8">
    <dataValidation sqref="A6:A105" showDropDown="0" showInputMessage="1" showErrorMessage="1" allowBlank="0" errorTitle="Check the date" error="Enter a date near the current work year." promptTitle="Service date" prompt="Enter the travel date in MM/DD/YYYY format." type="date" operator="between">
      <formula1>DATE(YEAR(TODAY())-2,1,1)</formula1>
      <formula2>DATE(YEAR(TODAY())+5,12,31)</formula2>
    </dataValidation>
    <dataValidation sqref="D6:D105" showDropDown="0" showInputMessage="0" showErrorMessage="1" allowBlank="0" errorTitle="Check the technician" error="Select a technician from the editable list." type="list">
      <formula1>=INDIRECT("Assumptions!$A$13:$A$16")</formula1>
    </dataValidation>
    <dataValidation sqref="F6:F105" showDropDown="0" showInputMessage="1" showErrorMessage="1" allowBlank="0" errorTitle="Check the mileage" error="Enter one-way mileage from 0 through 500 miles." promptTitle="One-way miles" prompt="Enter one-way road miles for one round trip." type="decimal" operator="between">
      <formula1>0</formula1>
      <formula2>500</formula2>
    </dataValidation>
    <dataValidation sqref="G6:G105" showDropDown="0" showInputMessage="0" showErrorMessage="1" allowBlank="0" errorTitle="Check the trip count" error="Enter 1 through 20 round trips." type="whole" operator="between">
      <formula1>1</formula1>
      <formula2>20</formula2>
    </dataValidation>
    <dataValidation sqref="H6:H105" showDropDown="0" showInputMessage="1" showErrorMessage="1" allowBlank="0" errorTitle="Check the drive time" error="Enter 0 through 12 drive hours per round trip." promptTitle="Drive hours" prompt="Enter total drive hours for one round trip." type="decimal" operator="between">
      <formula1>0</formula1>
      <formula2>12</formula2>
    </dataValidation>
    <dataValidation sqref="I6:I105" showDropDown="0" showInputMessage="0" showErrorMessage="1" allowBlank="0" errorTitle="Check responsibility" error="Select a responsibility from the editable list." type="list">
      <formula1>=INDIRECT("Assumptions!$C$13:$C$16")</formula1>
    </dataValidation>
    <dataValidation sqref="J6:J105" showDropDown="0" showInputMessage="0" showErrorMessage="1" allowBlank="0" errorTitle="Check the status" error="Select a status from the editable list." type="list">
      <formula1>=INDIRECT("Assumptions!$E$13:$E$18")</formula1>
    </dataValidation>
    <dataValidation sqref="R6:R105" showDropDown="0" showInputMessage="0" showErrorMessage="1" allowBlank="0" errorTitle="Check the quoted charge" error="Enter a quoted charge from $0.00 through $10,000.00." type="decimal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40" customWidth="1" min="4" max="4"/>
    <col width="20" customWidth="1" min="5" max="5"/>
    <col width="4" customWidth="1" min="6" max="6"/>
  </cols>
  <sheetData>
    <row r="1" ht="28" customHeight="1">
      <c r="A1" s="1" t="inlineStr">
        <is>
          <t>Editable Travel Charge Assumptions</t>
        </is>
      </c>
      <c r="B1" s="29" t="n"/>
      <c r="C1" s="29" t="n"/>
      <c r="D1" s="29" t="n"/>
      <c r="E1" s="29" t="n"/>
      <c r="F1" s="30" t="n"/>
    </row>
    <row r="2">
      <c r="A2" s="3" t="inlineStr">
        <is>
          <t>Editable assumption</t>
        </is>
      </c>
      <c r="B2" s="3" t="inlineStr">
        <is>
          <t>Value</t>
        </is>
      </c>
      <c r="C2" s="3" t="inlineStr">
        <is>
          <t>Unit</t>
        </is>
      </c>
      <c r="D2" s="3" t="inlineStr">
        <is>
          <t>Use</t>
        </is>
      </c>
    </row>
    <row r="3">
      <c r="A3" s="15" t="inlineStr">
        <is>
          <t>Vehicle cost per mile</t>
        </is>
      </c>
      <c r="B3" s="42" t="n">
        <v>0.78</v>
      </c>
      <c r="C3" s="15" t="inlineStr">
        <is>
          <t>$ per mile</t>
        </is>
      </c>
      <c r="D3" s="15" t="inlineStr">
        <is>
          <t>Estimate for the vehicle used.</t>
        </is>
      </c>
    </row>
    <row r="4">
      <c r="A4" s="14" t="inlineStr">
        <is>
          <t>Drive-time labor rate</t>
        </is>
      </c>
      <c r="B4" s="42" t="n">
        <v>58</v>
      </c>
      <c r="C4" s="14" t="inlineStr">
        <is>
          <t>$ per labor hour</t>
        </is>
      </c>
      <c r="D4" s="14" t="inlineStr">
        <is>
          <t>Loaded drive-time labor estimate.</t>
        </is>
      </c>
    </row>
    <row r="5">
      <c r="A5" s="15" t="inlineStr">
        <is>
          <t>Standard markup</t>
        </is>
      </c>
      <c r="B5" s="43" t="n">
        <v>0.2</v>
      </c>
      <c r="C5" s="15" t="inlineStr">
        <is>
          <t>Percent</t>
        </is>
      </c>
      <c r="D5" s="15" t="inlineStr">
        <is>
          <t>Editable estimating choice.</t>
        </is>
      </c>
    </row>
    <row r="6">
      <c r="A6" s="14" t="inlineStr">
        <is>
          <t>Minimum travel charge</t>
        </is>
      </c>
      <c r="B6" s="42" t="n">
        <v>65</v>
      </c>
      <c r="C6" s="14" t="inlineStr">
        <is>
          <t>US dollars</t>
        </is>
      </c>
      <c r="D6" s="14" t="inlineStr">
        <is>
          <t>Editable floor for a travel quote.</t>
        </is>
      </c>
    </row>
    <row r="7">
      <c r="A7" s="15" t="inlineStr">
        <is>
          <t>One-way distance review</t>
        </is>
      </c>
      <c r="B7" s="19" t="n">
        <v>50</v>
      </c>
      <c r="C7" s="15" t="inlineStr">
        <is>
          <t>Miles</t>
        </is>
      </c>
      <c r="D7" s="15" t="inlineStr">
        <is>
          <t>Orange mileage prompts human review.</t>
        </is>
      </c>
    </row>
    <row r="8">
      <c r="A8" s="14" t="inlineStr">
        <is>
          <t>Calculated charge review</t>
        </is>
      </c>
      <c r="B8" s="42" t="n">
        <v>250</v>
      </c>
      <c r="C8" s="14" t="inlineStr">
        <is>
          <t>US dollars</t>
        </is>
      </c>
      <c r="D8" s="14" t="inlineStr">
        <is>
          <t>Orange charge prompts human review.</t>
        </is>
      </c>
    </row>
    <row r="9">
      <c r="A9" s="15" t="inlineStr">
        <is>
          <t>Charge rounding increment</t>
        </is>
      </c>
      <c r="B9" s="42" t="n">
        <v>5</v>
      </c>
      <c r="C9" s="15" t="inlineStr">
        <is>
          <t>US dollars</t>
        </is>
      </c>
      <c r="D9" s="15" t="inlineStr">
        <is>
          <t>Rounds the calculated charge upward.</t>
        </is>
      </c>
    </row>
    <row r="10" ht="20" customHeight="1">
      <c r="A10" s="2" t="inlineStr">
        <is>
          <t>Review assumptions and each trip before using a calculated charge as a quote.</t>
        </is>
      </c>
    </row>
    <row r="11"/>
    <row r="12">
      <c r="A12" s="3" t="inlineStr">
        <is>
          <t>Technician choices</t>
        </is>
      </c>
      <c r="C12" s="3" t="inlineStr">
        <is>
          <t>Responsibility choices</t>
        </is>
      </c>
      <c r="E12" s="3" t="inlineStr">
        <is>
          <t>Status choices</t>
        </is>
      </c>
    </row>
    <row r="13">
      <c r="A13" s="17" t="inlineStr">
        <is>
          <t>Avery Example (Fictional)</t>
        </is>
      </c>
      <c r="C13" s="17" t="inlineStr">
        <is>
          <t>Customer</t>
        </is>
      </c>
      <c r="E13" s="17" t="inlineStr">
        <is>
          <t>Draft</t>
        </is>
      </c>
    </row>
    <row r="14">
      <c r="A14" s="17" t="inlineStr">
        <is>
          <t>Jordan Sample (Fictional)</t>
        </is>
      </c>
      <c r="C14" s="17" t="inlineStr">
        <is>
          <t>Contractor</t>
        </is>
      </c>
      <c r="E14" s="17" t="inlineStr">
        <is>
          <t>Review</t>
        </is>
      </c>
    </row>
    <row r="15">
      <c r="A15" s="17" t="inlineStr">
        <is>
          <t>Casey Demo (Fictional)</t>
        </is>
      </c>
      <c r="C15" s="17" t="inlineStr">
        <is>
          <t>Shared</t>
        </is>
      </c>
      <c r="E15" s="17" t="inlineStr">
        <is>
          <t>Quoted</t>
        </is>
      </c>
    </row>
    <row r="16">
      <c r="A16" s="17" t="inlineStr">
        <is>
          <t>Riley Test (Fictional)</t>
        </is>
      </c>
      <c r="C16" s="17" t="inlineStr">
        <is>
          <t>Review</t>
        </is>
      </c>
      <c r="E16" s="17" t="inlineStr">
        <is>
          <t>Approved</t>
        </is>
      </c>
    </row>
    <row r="17">
      <c r="E17" s="17" t="inlineStr">
        <is>
          <t>Declined</t>
        </is>
      </c>
    </row>
    <row r="18">
      <c r="E18" s="17" t="inlineStr">
        <is>
          <t>Completed</t>
        </is>
      </c>
    </row>
  </sheetData>
  <autoFilter ref="A2:D9"/>
  <mergeCells count="1">
    <mergeCell ref="A1:F1"/>
  </mergeCells>
  <dataValidations count="3">
    <dataValidation sqref="B3:B4 B6:B8" showDropDown="0" showInputMessage="0" showErrorMessage="1" allowBlank="0" errorTitle="Check the assumption" error="Enter a value greater than or equal to zero." type="decimal" operator="greaterThanOrEqual">
      <formula1>0</formula1>
    </dataValidation>
    <dataValidation sqref="B5" showDropDown="0" showInputMessage="0" showErrorMessage="1" allowBlank="0" errorTitle="Check the markup" error="Enter a markup from 0% through 500%." type="decimal" operator="between">
      <formula1>0</formula1>
      <formula2>5</formula2>
    </dataValidation>
    <dataValidation sqref="B9" showDropDown="0" showInputMessage="0" showErrorMessage="1" allowBlank="0" errorTitle="Check the rounding increment" error="Enter a rounding increment greater than $0.00." type="decimal" operator="greaterThan">
      <formula1>0</formula1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Field Team</dc:creator>
  <dc:title xmlns:dc="http://purl.org/dc/elements/1.1/">HVAC Travel Charge Calculator</dc:title>
  <dc:subject xmlns:dc="http://purl.org/dc/elements/1.1/">Fictional HVAC travel charge estimating workbook</dc:subject>
  <dcterms:created xmlns:dcterms="http://purl.org/dc/terms/" xmlns:xsi="http://www.w3.org/2001/XMLSchema-instance" xsi:type="dcterms:W3CDTF">2026-09-12T03:00:40Z</dcterms:created>
  <dcterms:modified xmlns:dcterms="http://purl.org/dc/terms/" xmlns:xsi="http://www.w3.org/2001/XMLSchema-instance" xsi:type="dcterms:W3CDTF">2026-09-12T03:00:41+00:00Z</dcterms:modified>
</cp:coreProperties>
</file>