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ispatch Board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'Dispatch Board'!$A$5:$S$105</definedName>
    <definedName name="_xlnm._FilterDatabase" localSheetId="2" hidden="1">'Assumptions'!$H$4:$K$104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6D73"/>
      <sz val="9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16324F"/>
      <sz val="10"/>
    </font>
    <font>
      <name val="Calibri"/>
      <b val="1"/>
      <color rgb="0016324F"/>
      <sz val="10"/>
    </font>
    <font>
      <name val="Calibri"/>
      <b val="1"/>
      <color rgb="00E87524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164" fontId="7" fillId="0" borderId="0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3" borderId="1" pivotButton="0" quotePrefix="0" xfId="0"/>
    <xf numFmtId="0" fontId="0" fillId="3" borderId="1" pivotButton="0" quotePrefix="0" xfId="0"/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7" fillId="0" borderId="0" pivotButton="0" quotePrefix="0" xfId="0"/>
    <xf numFmtId="165" fontId="7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E87524"/>
        <sz val="11"/>
      </font>
    </dxf>
    <dxf>
      <font>
        <name val="Calibri"/>
        <b val="1"/>
        <color rgb="00FFFFFF"/>
        <sz val="11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1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1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Calls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Calls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N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3" customWidth="1" min="3" max="3"/>
    <col width="18" customWidth="1" min="4" max="4"/>
    <col width="11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HVAC Technician Dispatch Summary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5" t="n"/>
    </row>
    <row r="2" ht="22" customHeight="1">
      <c r="A2" s="3" t="inlineStr">
        <is>
          <t>As of</t>
        </is>
      </c>
      <c r="B2" s="26">
        <f>TODAY()</f>
        <v/>
      </c>
    </row>
    <row r="3" ht="20" customHeight="1">
      <c r="A3" s="5" t="inlineStr">
        <is>
          <t>Indicators are calculated from entered dispatch records and support human scheduling review.</t>
        </is>
      </c>
    </row>
    <row r="4" ht="32" customHeight="1">
      <c r="A4" s="6" t="inlineStr">
        <is>
          <t>Dispatch Indicator</t>
        </is>
      </c>
      <c r="B4" s="6" t="inlineStr">
        <is>
          <t>Value</t>
        </is>
      </c>
      <c r="D4" s="6" t="inlineStr">
        <is>
          <t>Status</t>
        </is>
      </c>
      <c r="E4" s="6" t="inlineStr">
        <is>
          <t>Calls</t>
        </is>
      </c>
    </row>
    <row r="5" ht="25" customHeight="1">
      <c r="A5" s="7" t="inlineStr">
        <is>
          <t>Active calls</t>
        </is>
      </c>
      <c r="B5" s="8">
        <f>COUNTIFS('Dispatch Board'!$A$6:$A$105,"&lt;&gt;",'Dispatch Board'!$N$6:$N$105,"&lt;&gt;Completed",'Dispatch Board'!$N$6:$N$105,"&lt;&gt;Cancelled")</f>
        <v/>
      </c>
      <c r="D5" s="7" t="inlineStr">
        <is>
          <t>Open</t>
        </is>
      </c>
      <c r="E5" s="9">
        <f>COUNTIF('Dispatch Board'!$N$6:$N$105,$D5)</f>
        <v/>
      </c>
    </row>
    <row r="6" ht="25" customHeight="1">
      <c r="A6" s="10" t="inlineStr">
        <is>
          <t>Unassigned active calls</t>
        </is>
      </c>
      <c r="B6" s="11">
        <f>COUNTIFS('Dispatch Board'!$A$6:$A$105,"&lt;&gt;",'Dispatch Board'!$J$6:$J$105,"",'Dispatch Board'!$N$6:$N$105,"&lt;&gt;Completed",'Dispatch Board'!$N$6:$N$105,"&lt;&gt;Cancelled")</f>
        <v/>
      </c>
      <c r="D6" s="10" t="inlineStr">
        <is>
          <t>Assigned</t>
        </is>
      </c>
      <c r="E6" s="12">
        <f>COUNTIF('Dispatch Board'!$N$6:$N$105,$D6)</f>
        <v/>
      </c>
    </row>
    <row r="7" ht="25" customHeight="1">
      <c r="A7" s="7" t="inlineStr">
        <is>
          <t>Active calls scheduled today</t>
        </is>
      </c>
      <c r="B7" s="8">
        <f>COUNTIFS('Dispatch Board'!$A$6:$A$105,"&lt;&gt;",'Dispatch Board'!$B$6:$B$105,TODAY(),'Dispatch Board'!$N$6:$N$105,"&lt;&gt;Completed",'Dispatch Board'!$N$6:$N$105,"&lt;&gt;Cancelled")</f>
        <v/>
      </c>
      <c r="D7" s="7" t="inlineStr">
        <is>
          <t>En Route</t>
        </is>
      </c>
      <c r="E7" s="9">
        <f>COUNTIF('Dispatch Board'!$N$6:$N$105,$D7)</f>
        <v/>
      </c>
    </row>
    <row r="8" ht="25" customHeight="1">
      <c r="A8" s="10" t="inlineStr">
        <is>
          <t>Active calls in planning window</t>
        </is>
      </c>
      <c r="B8" s="11">
        <f>COUNTIFS('Dispatch Board'!$A$6:$A$105,"&lt;&gt;",'Dispatch Board'!$B$6:$B$105,"&gt;="&amp;TODAY(),'Dispatch Board'!$B$6:$B$105,"&lt;="&amp;TODAY()+Assumptions!$B$6,'Dispatch Board'!$N$6:$N$105,"&lt;&gt;Completed",'Dispatch Board'!$N$6:$N$105,"&lt;&gt;Cancelled")</f>
        <v/>
      </c>
      <c r="D8" s="10" t="inlineStr">
        <is>
          <t>On Site</t>
        </is>
      </c>
      <c r="E8" s="12">
        <f>COUNTIF('Dispatch Board'!$N$6:$N$105,$D8)</f>
        <v/>
      </c>
    </row>
    <row r="9" ht="25" customHeight="1">
      <c r="A9" s="7" t="inlineStr">
        <is>
          <t>Calls requiring human check</t>
        </is>
      </c>
      <c r="B9" s="8">
        <f>IFERROR(SUMPRODUCT(--('Dispatch Board'!$A$6:$A$105&lt;&gt;""),--(((LEFT('Dispatch Board'!$R$6:$R$105,5)="Check")+('Dispatch Board'!$R$6:$R$105="Assign technician")+(LEFT('Dispatch Board'!$S$6:$S$105,5)="Check"))&gt;0)),0)</f>
        <v/>
      </c>
      <c r="D9" s="7" t="inlineStr">
        <is>
          <t>On Hold</t>
        </is>
      </c>
      <c r="E9" s="9">
        <f>COUNTIF('Dispatch Board'!$N$6:$N$105,$D9)</f>
        <v/>
      </c>
    </row>
    <row r="10" ht="25" customHeight="1">
      <c r="A10" s="10" t="inlineStr">
        <is>
          <t>Active planned labor hours</t>
        </is>
      </c>
      <c r="B10" s="27">
        <f>SUMIFS('Dispatch Board'!$L$6:$L$105,'Dispatch Board'!$A$6:$A$105,"&lt;&gt;",'Dispatch Board'!$N$6:$N$105,"&lt;&gt;Completed",'Dispatch Board'!$N$6:$N$105,"&lt;&gt;Cancelled")</f>
        <v/>
      </c>
      <c r="D10" s="10" t="inlineStr">
        <is>
          <t>Completed</t>
        </is>
      </c>
      <c r="E10" s="12">
        <f>COUNTIF('Dispatch Board'!$N$6:$N$105,$D10)</f>
        <v/>
      </c>
    </row>
    <row r="11" ht="25" customHeight="1">
      <c r="A11" s="7" t="inlineStr">
        <is>
          <t>Ready assignments</t>
        </is>
      </c>
      <c r="B11" s="8">
        <f>COUNTIFS('Dispatch Board'!$A$6:$A$105,"&lt;&gt;",'Dispatch Board'!$R$6:$R$105,"Ready for human review",'Dispatch Board'!$N$6:$N$105,"&lt;&gt;Completed",'Dispatch Board'!$N$6:$N$105,"&lt;&gt;Cancelled")</f>
        <v/>
      </c>
      <c r="D11" s="7" t="inlineStr">
        <is>
          <t>Cancelled</t>
        </is>
      </c>
      <c r="E11" s="9">
        <f>COUNTIF('Dispatch Board'!$N$6:$N$105,$D11)</f>
        <v/>
      </c>
    </row>
  </sheetData>
  <mergeCells count="1">
    <mergeCell ref="A1:N1"/>
  </mergeCells>
  <conditionalFormatting sqref="B5:B11">
    <cfRule type="expression" priority="1" dxfId="0">
      <formula>B5&gt;0</formula>
    </cfRule>
  </conditionalFormatting>
  <pageMargins left="0.25" right="0.25" top="0.4" bottom="0.4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S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2" customWidth="1" min="3" max="3"/>
    <col width="27" customWidth="1" min="4" max="4"/>
    <col width="27" customWidth="1" min="5" max="5"/>
    <col width="15" customWidth="1" min="6" max="6"/>
    <col width="23" customWidth="1" min="7" max="7"/>
    <col width="19" customWidth="1" min="8" max="8"/>
    <col width="22" customWidth="1" min="9" max="9"/>
    <col width="24" customWidth="1" min="10" max="10"/>
    <col width="38" customWidth="1" min="11" max="11"/>
    <col width="15" customWidth="1" min="12" max="12"/>
    <col width="21" customWidth="1" min="13" max="13"/>
    <col width="14" customWidth="1" min="14" max="14"/>
    <col width="21" customWidth="1" min="15" max="15"/>
    <col width="17" customWidth="1" min="16" max="16"/>
    <col width="22" customWidth="1" min="17" max="17"/>
    <col width="29" customWidth="1" min="18" max="18"/>
    <col width="27" customWidth="1" min="19" max="19"/>
  </cols>
  <sheetData>
    <row r="1" ht="28" customHeight="1">
      <c r="A1" s="1" t="inlineStr">
        <is>
          <t>HVAC Technician Dispatch Board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5" t="n"/>
    </row>
    <row r="2" ht="20" customHeight="1">
      <c r="A2" s="14" t="inlineStr">
        <is>
          <t>Enter or update highlighted fields. Calculated checks prompt a person to review assignments.</t>
        </is>
      </c>
    </row>
    <row r="3" ht="20" customHeight="1">
      <c r="A3" s="14" t="inlineStr">
        <is>
          <t>Prepared call rows: 100. All example customers, locations, technicians, and calls are fictional.</t>
        </is>
      </c>
    </row>
    <row r="4"/>
    <row r="5" ht="42" customHeight="1">
      <c r="A5" s="6" t="inlineStr">
        <is>
          <t>Call ID</t>
        </is>
      </c>
      <c r="B5" s="6" t="inlineStr">
        <is>
          <t>Service Date</t>
        </is>
      </c>
      <c r="C5" s="6" t="inlineStr">
        <is>
          <t>Time Window</t>
        </is>
      </c>
      <c r="D5" s="6" t="inlineStr">
        <is>
          <t>Customer</t>
        </is>
      </c>
      <c r="E5" s="6" t="inlineStr">
        <is>
          <t>Service Location</t>
        </is>
      </c>
      <c r="F5" s="6" t="inlineStr">
        <is>
          <t>Service Zone</t>
        </is>
      </c>
      <c r="G5" s="6" t="inlineStr">
        <is>
          <t>Job Type</t>
        </is>
      </c>
      <c r="H5" s="6" t="inlineStr">
        <is>
          <t>Equipment</t>
        </is>
      </c>
      <c r="I5" s="6" t="inlineStr">
        <is>
          <t>Required Skill</t>
        </is>
      </c>
      <c r="J5" s="6" t="inlineStr">
        <is>
          <t>Assigned Technician</t>
        </is>
      </c>
      <c r="K5" s="6" t="inlineStr">
        <is>
          <t>Work Description</t>
        </is>
      </c>
      <c r="L5" s="6" t="inlineStr">
        <is>
          <t>Est. Labor Hours</t>
        </is>
      </c>
      <c r="M5" s="6" t="inlineStr">
        <is>
          <t>Responsibility</t>
        </is>
      </c>
      <c r="N5" s="6" t="inlineStr">
        <is>
          <t>Status</t>
        </is>
      </c>
      <c r="O5" s="6" t="inlineStr">
        <is>
          <t>Technician Skill</t>
        </is>
      </c>
      <c r="P5" s="6" t="inlineStr">
        <is>
          <t>Technician Zone</t>
        </is>
      </c>
      <c r="Q5" s="6" t="inlineStr">
        <is>
          <t>Technician Availability</t>
        </is>
      </c>
      <c r="R5" s="6" t="inlineStr">
        <is>
          <t>Assignment Check</t>
        </is>
      </c>
      <c r="S5" s="6" t="inlineStr">
        <is>
          <t>Time Check</t>
        </is>
      </c>
    </row>
    <row r="6" ht="34" customHeight="1">
      <c r="A6" s="15" t="inlineStr">
        <is>
          <t>DEMO-CALL-001</t>
        </is>
      </c>
      <c r="B6" s="28" t="n">
        <v>46277</v>
      </c>
      <c r="C6" s="15" t="inlineStr">
        <is>
          <t>8:00 AM - 10:00 AM</t>
        </is>
      </c>
      <c r="D6" s="15" t="inlineStr">
        <is>
          <t>Fictional North Star Cafe</t>
        </is>
      </c>
      <c r="E6" s="15" t="inlineStr">
        <is>
          <t>Fictional North Demo Site</t>
        </is>
      </c>
      <c r="F6" s="15" t="inlineStr">
        <is>
          <t>North</t>
        </is>
      </c>
      <c r="G6" s="15" t="inlineStr">
        <is>
          <t>No Cooling</t>
        </is>
      </c>
      <c r="H6" s="15" t="inlineStr">
        <is>
          <t>Rooftop Unit</t>
        </is>
      </c>
      <c r="I6" s="15" t="inlineStr">
        <is>
          <t>Light Commercial</t>
        </is>
      </c>
      <c r="J6" s="15" t="inlineStr">
        <is>
          <t>Fictional Tech Avery</t>
        </is>
      </c>
      <c r="K6" s="15" t="inlineStr">
        <is>
          <t>Review a fictional dining-area cooling complaint.</t>
        </is>
      </c>
      <c r="L6" s="29" t="n">
        <v>2.5</v>
      </c>
      <c r="M6" s="15" t="inlineStr">
        <is>
          <t>Property Owner</t>
        </is>
      </c>
      <c r="N6" s="15" t="inlineStr">
        <is>
          <t>Assigned</t>
        </is>
      </c>
      <c r="O6" s="18">
        <f>IF($A6="","",IF($J6="","",IFERROR(VLOOKUP($J6,Assumptions!$H$5:$K$104,2,FALSE),"Check technician list")))</f>
        <v/>
      </c>
      <c r="P6" s="18">
        <f>IF($A6="","",IF($J6="","",IFERROR(VLOOKUP($J6,Assumptions!$H$5:$K$104,3,FALSE),"Check technician list")))</f>
        <v/>
      </c>
      <c r="Q6" s="18">
        <f>IF($A6="","",IF($J6="","",IFERROR(VLOOKUP($J6,Assumptions!$H$5:$K$104,4,FALSE),"Check technician list")))</f>
        <v/>
      </c>
      <c r="R6" s="18">
        <f>IF($A6="","",IF(OR($N6="Completed",$N6="Cancelled"),"Closed / no dispatch check",IF($N6="","Check status",IF(OR($B6="",$C6=""),"Check date or time window",IF($F6="","Check service zone",IF($I6="","Check required skill",IF($L6="","Check labor estimate",IF($J6="","Assign technician",IF($O6="Check technician list","Check technician list",IF($Q6&lt;&gt;"Available","Check technician availability",IF(AND(OR($O6="Multi-Skill",$O6=$I6),OR($P6="All Zones",$P6=$F6),$L6&lt;=Assumptions!$B$5),"Ready for human review",IF(AND(NOT(OR($O6="Multi-Skill",$O6=$I6)),NOT(OR($P6="All Zones",$P6=$F6))),"Check skill and zone",IF(NOT(OR($O6="Multi-Skill",$O6=$I6)),"Check skill",IF(NOT(OR($P6="All Zones",$P6=$F6)),"Check zone","Check labor estimate"))))))))))))))</f>
        <v/>
      </c>
      <c r="S6" s="18">
        <f>IF($A6="","",IF(OR($J6="",$B6="",$C6="",$N6="Completed",$N6="Cancelled"),"",IF(COUNTIFS($J$6:$J$105,$J6,$B$6:$B$105,$B6,$C$6:$C$105,$C6,$N$6:$N$105,"&lt;&gt;Completed",$N$6:$N$105,"&lt;&gt;Cancelled")&gt;1,"Check time overlap","No matching window overlap")))</f>
        <v/>
      </c>
    </row>
    <row r="7" ht="34" customHeight="1">
      <c r="A7" s="15" t="inlineStr">
        <is>
          <t>DEMO-CALL-002</t>
        </is>
      </c>
      <c r="B7" s="28" t="n">
        <v>46277</v>
      </c>
      <c r="C7" s="15" t="inlineStr">
        <is>
          <t>10:00 AM - 12:00 PM</t>
        </is>
      </c>
      <c r="D7" s="15" t="inlineStr">
        <is>
          <t>Imaginary Maple Offices</t>
        </is>
      </c>
      <c r="E7" s="15" t="inlineStr">
        <is>
          <t>Imaginary Central Demo Site</t>
        </is>
      </c>
      <c r="F7" s="15" t="inlineStr">
        <is>
          <t>Central</t>
        </is>
      </c>
      <c r="G7" s="15" t="inlineStr">
        <is>
          <t>Preventive Maintenance</t>
        </is>
      </c>
      <c r="H7" s="15" t="inlineStr">
        <is>
          <t>Split System</t>
        </is>
      </c>
      <c r="I7" s="15" t="inlineStr">
        <is>
          <t>Maintenance</t>
        </is>
      </c>
      <c r="J7" s="15" t="inlineStr">
        <is>
          <t>Fictional Tech Jordan</t>
        </is>
      </c>
      <c r="K7" s="15" t="inlineStr">
        <is>
          <t>Perform a fictional seasonal maintenance visit.</t>
        </is>
      </c>
      <c r="L7" s="29" t="n">
        <v>2</v>
      </c>
      <c r="M7" s="15" t="inlineStr">
        <is>
          <t>Maintenance Plan</t>
        </is>
      </c>
      <c r="N7" s="15" t="inlineStr">
        <is>
          <t>En Route</t>
        </is>
      </c>
      <c r="O7" s="19">
        <f>IF($A7="","",IF($J7="","",IFERROR(VLOOKUP($J7,Assumptions!$H$5:$K$104,2,FALSE),"Check technician list")))</f>
        <v/>
      </c>
      <c r="P7" s="19">
        <f>IF($A7="","",IF($J7="","",IFERROR(VLOOKUP($J7,Assumptions!$H$5:$K$104,3,FALSE),"Check technician list")))</f>
        <v/>
      </c>
      <c r="Q7" s="19">
        <f>IF($A7="","",IF($J7="","",IFERROR(VLOOKUP($J7,Assumptions!$H$5:$K$104,4,FALSE),"Check technician list")))</f>
        <v/>
      </c>
      <c r="R7" s="19">
        <f>IF($A7="","",IF(OR($N7="Completed",$N7="Cancelled"),"Closed / no dispatch check",IF($N7="","Check status",IF(OR($B7="",$C7=""),"Check date or time window",IF($F7="","Check service zone",IF($I7="","Check required skill",IF($L7="","Check labor estimate",IF($J7="","Assign technician",IF($O7="Check technician list","Check technician list",IF($Q7&lt;&gt;"Available","Check technician availability",IF(AND(OR($O7="Multi-Skill",$O7=$I7),OR($P7="All Zones",$P7=$F7),$L7&lt;=Assumptions!$B$5),"Ready for human review",IF(AND(NOT(OR($O7="Multi-Skill",$O7=$I7)),NOT(OR($P7="All Zones",$P7=$F7))),"Check skill and zone",IF(NOT(OR($O7="Multi-Skill",$O7=$I7)),"Check skill",IF(NOT(OR($P7="All Zones",$P7=$F7)),"Check zone","Check labor estimate"))))))))))))))</f>
        <v/>
      </c>
      <c r="S7" s="19">
        <f>IF($A7="","",IF(OR($J7="",$B7="",$C7="",$N7="Completed",$N7="Cancelled"),"",IF(COUNTIFS($J$6:$J$105,$J7,$B$6:$B$105,$B7,$C$6:$C$105,$C7,$N$6:$N$105,"&lt;&gt;Completed",$N$6:$N$105,"&lt;&gt;Cancelled")&gt;1,"Check time overlap","No matching window overlap")))</f>
        <v/>
      </c>
    </row>
    <row r="8" ht="34" customHeight="1">
      <c r="A8" s="15" t="inlineStr">
        <is>
          <t>DEMO-CALL-003</t>
        </is>
      </c>
      <c r="B8" s="28" t="n">
        <v>46277</v>
      </c>
      <c r="C8" s="15" t="inlineStr">
        <is>
          <t>1:00 PM - 3:00 PM</t>
        </is>
      </c>
      <c r="D8" s="15" t="inlineStr">
        <is>
          <t>Example River Books</t>
        </is>
      </c>
      <c r="E8" s="15" t="inlineStr">
        <is>
          <t>Example South Demo Site</t>
        </is>
      </c>
      <c r="F8" s="15" t="inlineStr">
        <is>
          <t>South</t>
        </is>
      </c>
      <c r="G8" s="15" t="inlineStr">
        <is>
          <t>Water Leak</t>
        </is>
      </c>
      <c r="H8" s="15" t="inlineStr">
        <is>
          <t>Air Handler</t>
        </is>
      </c>
      <c r="I8" s="15" t="inlineStr">
        <is>
          <t>Condensate &amp; Drain</t>
        </is>
      </c>
      <c r="J8" s="15" t="n"/>
      <c r="K8" s="15" t="inlineStr">
        <is>
          <t>Inspect a fictional condensate leak report.</t>
        </is>
      </c>
      <c r="L8" s="29" t="n">
        <v>1.5</v>
      </c>
      <c r="M8" s="15" t="inlineStr">
        <is>
          <t>Customer</t>
        </is>
      </c>
      <c r="N8" s="15" t="inlineStr">
        <is>
          <t>Open</t>
        </is>
      </c>
      <c r="O8" s="18">
        <f>IF($A8="","",IF($J8="","",IFERROR(VLOOKUP($J8,Assumptions!$H$5:$K$104,2,FALSE),"Check technician list")))</f>
        <v/>
      </c>
      <c r="P8" s="18">
        <f>IF($A8="","",IF($J8="","",IFERROR(VLOOKUP($J8,Assumptions!$H$5:$K$104,3,FALSE),"Check technician list")))</f>
        <v/>
      </c>
      <c r="Q8" s="18">
        <f>IF($A8="","",IF($J8="","",IFERROR(VLOOKUP($J8,Assumptions!$H$5:$K$104,4,FALSE),"Check technician list")))</f>
        <v/>
      </c>
      <c r="R8" s="18">
        <f>IF($A8="","",IF(OR($N8="Completed",$N8="Cancelled"),"Closed / no dispatch check",IF($N8="","Check status",IF(OR($B8="",$C8=""),"Check date or time window",IF($F8="","Check service zone",IF($I8="","Check required skill",IF($L8="","Check labor estimate",IF($J8="","Assign technician",IF($O8="Check technician list","Check technician list",IF($Q8&lt;&gt;"Available","Check technician availability",IF(AND(OR($O8="Multi-Skill",$O8=$I8),OR($P8="All Zones",$P8=$F8),$L8&lt;=Assumptions!$B$5),"Ready for human review",IF(AND(NOT(OR($O8="Multi-Skill",$O8=$I8)),NOT(OR($P8="All Zones",$P8=$F8))),"Check skill and zone",IF(NOT(OR($O8="Multi-Skill",$O8=$I8)),"Check skill",IF(NOT(OR($P8="All Zones",$P8=$F8)),"Check zone","Check labor estimate"))))))))))))))</f>
        <v/>
      </c>
      <c r="S8" s="18">
        <f>IF($A8="","",IF(OR($J8="",$B8="",$C8="",$N8="Completed",$N8="Cancelled"),"",IF(COUNTIFS($J$6:$J$105,$J8,$B$6:$B$105,$B8,$C$6:$C$105,$C8,$N$6:$N$105,"&lt;&gt;Completed",$N$6:$N$105,"&lt;&gt;Cancelled")&gt;1,"Check time overlap","No matching window overlap")))</f>
        <v/>
      </c>
    </row>
    <row r="9" ht="34" customHeight="1">
      <c r="A9" s="15" t="inlineStr">
        <is>
          <t>DEMO-CALL-004</t>
        </is>
      </c>
      <c r="B9" s="28" t="n">
        <v>46277</v>
      </c>
      <c r="C9" s="15" t="inlineStr">
        <is>
          <t>3:00 PM - 5:00 PM</t>
        </is>
      </c>
      <c r="D9" s="15" t="inlineStr">
        <is>
          <t>Demo Cedar Apartments</t>
        </is>
      </c>
      <c r="E9" s="15" t="inlineStr">
        <is>
          <t>Demo North Service Area</t>
        </is>
      </c>
      <c r="F9" s="15" t="inlineStr">
        <is>
          <t>North</t>
        </is>
      </c>
      <c r="G9" s="15" t="inlineStr">
        <is>
          <t>No Heating</t>
        </is>
      </c>
      <c r="H9" s="15" t="inlineStr">
        <is>
          <t>Gas Furnace</t>
        </is>
      </c>
      <c r="I9" s="15" t="inlineStr">
        <is>
          <t>Gas Heat</t>
        </is>
      </c>
      <c r="J9" s="15" t="inlineStr">
        <is>
          <t>Fictional Tech Morgan</t>
        </is>
      </c>
      <c r="K9" s="15" t="inlineStr">
        <is>
          <t>Review a fictional no-heat call in a common area.</t>
        </is>
      </c>
      <c r="L9" s="29" t="n">
        <v>3</v>
      </c>
      <c r="M9" s="15" t="inlineStr">
        <is>
          <t>Property Owner</t>
        </is>
      </c>
      <c r="N9" s="15" t="inlineStr">
        <is>
          <t>Assigned</t>
        </is>
      </c>
      <c r="O9" s="19">
        <f>IF($A9="","",IF($J9="","",IFERROR(VLOOKUP($J9,Assumptions!$H$5:$K$104,2,FALSE),"Check technician list")))</f>
        <v/>
      </c>
      <c r="P9" s="19">
        <f>IF($A9="","",IF($J9="","",IFERROR(VLOOKUP($J9,Assumptions!$H$5:$K$104,3,FALSE),"Check technician list")))</f>
        <v/>
      </c>
      <c r="Q9" s="19">
        <f>IF($A9="","",IF($J9="","",IFERROR(VLOOKUP($J9,Assumptions!$H$5:$K$104,4,FALSE),"Check technician list")))</f>
        <v/>
      </c>
      <c r="R9" s="19">
        <f>IF($A9="","",IF(OR($N9="Completed",$N9="Cancelled"),"Closed / no dispatch check",IF($N9="","Check status",IF(OR($B9="",$C9=""),"Check date or time window",IF($F9="","Check service zone",IF($I9="","Check required skill",IF($L9="","Check labor estimate",IF($J9="","Assign technician",IF($O9="Check technician list","Check technician list",IF($Q9&lt;&gt;"Available","Check technician availability",IF(AND(OR($O9="Multi-Skill",$O9=$I9),OR($P9="All Zones",$P9=$F9),$L9&lt;=Assumptions!$B$5),"Ready for human review",IF(AND(NOT(OR($O9="Multi-Skill",$O9=$I9)),NOT(OR($P9="All Zones",$P9=$F9))),"Check skill and zone",IF(NOT(OR($O9="Multi-Skill",$O9=$I9)),"Check skill",IF(NOT(OR($P9="All Zones",$P9=$F9)),"Check zone","Check labor estimate"))))))))))))))</f>
        <v/>
      </c>
      <c r="S9" s="19">
        <f>IF($A9="","",IF(OR($J9="",$B9="",$C9="",$N9="Completed",$N9="Cancelled"),"",IF(COUNTIFS($J$6:$J$105,$J9,$B$6:$B$105,$B9,$C$6:$C$105,$C9,$N$6:$N$105,"&lt;&gt;Completed",$N$6:$N$105,"&lt;&gt;Cancelled")&gt;1,"Check time overlap","No matching window overlap")))</f>
        <v/>
      </c>
    </row>
    <row r="10" ht="34" customHeight="1">
      <c r="A10" s="15" t="inlineStr">
        <is>
          <t>DEMO-CALL-005</t>
        </is>
      </c>
      <c r="B10" s="28" t="n">
        <v>46278</v>
      </c>
      <c r="C10" s="15" t="inlineStr">
        <is>
          <t>8:00 AM - 10:00 AM</t>
        </is>
      </c>
      <c r="D10" s="15" t="inlineStr">
        <is>
          <t>Sample Harbor Bakery</t>
        </is>
      </c>
      <c r="E10" s="15" t="inlineStr">
        <is>
          <t>Sample South Service Area</t>
        </is>
      </c>
      <c r="F10" s="15" t="inlineStr">
        <is>
          <t>South</t>
        </is>
      </c>
      <c r="G10" s="15" t="inlineStr">
        <is>
          <t>No Cooling</t>
        </is>
      </c>
      <c r="H10" s="15" t="inlineStr">
        <is>
          <t>Heat Pump</t>
        </is>
      </c>
      <c r="I10" s="15" t="inlineStr">
        <is>
          <t>Heat Pump</t>
        </is>
      </c>
      <c r="J10" s="15" t="inlineStr">
        <is>
          <t>Fictional Tech Casey</t>
        </is>
      </c>
      <c r="K10" s="15" t="inlineStr">
        <is>
          <t>Evaluate a fictional heat-pump cooling complaint.</t>
        </is>
      </c>
      <c r="L10" s="29" t="n">
        <v>13</v>
      </c>
      <c r="M10" s="15" t="inlineStr">
        <is>
          <t>Customer</t>
        </is>
      </c>
      <c r="N10" s="15" t="inlineStr">
        <is>
          <t>Assigned</t>
        </is>
      </c>
      <c r="O10" s="18">
        <f>IF($A10="","",IF($J10="","",IFERROR(VLOOKUP($J10,Assumptions!$H$5:$K$104,2,FALSE),"Check technician list")))</f>
        <v/>
      </c>
      <c r="P10" s="18">
        <f>IF($A10="","",IF($J10="","",IFERROR(VLOOKUP($J10,Assumptions!$H$5:$K$104,3,FALSE),"Check technician list")))</f>
        <v/>
      </c>
      <c r="Q10" s="18">
        <f>IF($A10="","",IF($J10="","",IFERROR(VLOOKUP($J10,Assumptions!$H$5:$K$104,4,FALSE),"Check technician list")))</f>
        <v/>
      </c>
      <c r="R10" s="18">
        <f>IF($A10="","",IF(OR($N10="Completed",$N10="Cancelled"),"Closed / no dispatch check",IF($N10="","Check status",IF(OR($B10="",$C10=""),"Check date or time window",IF($F10="","Check service zone",IF($I10="","Check required skill",IF($L10="","Check labor estimate",IF($J10="","Assign technician",IF($O10="Check technician list","Check technician list",IF($Q10&lt;&gt;"Available","Check technician availability",IF(AND(OR($O10="Multi-Skill",$O10=$I10),OR($P10="All Zones",$P10=$F10),$L10&lt;=Assumptions!$B$5),"Ready for human review",IF(AND(NOT(OR($O10="Multi-Skill",$O10=$I10)),NOT(OR($P10="All Zones",$P10=$F10))),"Check skill and zone",IF(NOT(OR($O10="Multi-Skill",$O10=$I10)),"Check skill",IF(NOT(OR($P10="All Zones",$P10=$F10)),"Check zone","Check labor estimate"))))))))))))))</f>
        <v/>
      </c>
      <c r="S10" s="18">
        <f>IF($A10="","",IF(OR($J10="",$B10="",$C10="",$N10="Completed",$N10="Cancelled"),"",IF(COUNTIFS($J$6:$J$105,$J10,$B$6:$B$105,$B10,$C$6:$C$105,$C10,$N$6:$N$105,"&lt;&gt;Completed",$N$6:$N$105,"&lt;&gt;Cancelled")&gt;1,"Check time overlap","No matching window overlap")))</f>
        <v/>
      </c>
    </row>
    <row r="11" ht="34" customHeight="1">
      <c r="A11" s="15" t="inlineStr">
        <is>
          <t>DEMO-CALL-006</t>
        </is>
      </c>
      <c r="B11" s="28" t="n">
        <v>46277</v>
      </c>
      <c r="C11" s="15" t="inlineStr">
        <is>
          <t>1:00 PM - 3:00 PM</t>
        </is>
      </c>
      <c r="D11" s="15" t="inlineStr">
        <is>
          <t>Fictional Juniper Clinic</t>
        </is>
      </c>
      <c r="E11" s="15" t="inlineStr">
        <is>
          <t>Fictional Central Test Site</t>
        </is>
      </c>
      <c r="F11" s="15" t="inlineStr">
        <is>
          <t>Central</t>
        </is>
      </c>
      <c r="G11" s="15" t="inlineStr">
        <is>
          <t>Thermostat or Controls</t>
        </is>
      </c>
      <c r="H11" s="15" t="inlineStr">
        <is>
          <t>Thermostat</t>
        </is>
      </c>
      <c r="I11" s="15" t="inlineStr">
        <is>
          <t>Controls</t>
        </is>
      </c>
      <c r="J11" s="15" t="inlineStr">
        <is>
          <t>Fictional Tech Taylor</t>
        </is>
      </c>
      <c r="K11" s="15" t="inlineStr">
        <is>
          <t>Review a fictional thermostat communication issue.</t>
        </is>
      </c>
      <c r="L11" s="29" t="n">
        <v>2</v>
      </c>
      <c r="M11" s="15" t="inlineStr">
        <is>
          <t>Internal Follow-up</t>
        </is>
      </c>
      <c r="N11" s="15" t="inlineStr">
        <is>
          <t>On Site</t>
        </is>
      </c>
      <c r="O11" s="19">
        <f>IF($A11="","",IF($J11="","",IFERROR(VLOOKUP($J11,Assumptions!$H$5:$K$104,2,FALSE),"Check technician list")))</f>
        <v/>
      </c>
      <c r="P11" s="19">
        <f>IF($A11="","",IF($J11="","",IFERROR(VLOOKUP($J11,Assumptions!$H$5:$K$104,3,FALSE),"Check technician list")))</f>
        <v/>
      </c>
      <c r="Q11" s="19">
        <f>IF($A11="","",IF($J11="","",IFERROR(VLOOKUP($J11,Assumptions!$H$5:$K$104,4,FALSE),"Check technician list")))</f>
        <v/>
      </c>
      <c r="R11" s="19">
        <f>IF($A11="","",IF(OR($N11="Completed",$N11="Cancelled"),"Closed / no dispatch check",IF($N11="","Check status",IF(OR($B11="",$C11=""),"Check date or time window",IF($F11="","Check service zone",IF($I11="","Check required skill",IF($L11="","Check labor estimate",IF($J11="","Assign technician",IF($O11="Check technician list","Check technician list",IF($Q11&lt;&gt;"Available","Check technician availability",IF(AND(OR($O11="Multi-Skill",$O11=$I11),OR($P11="All Zones",$P11=$F11),$L11&lt;=Assumptions!$B$5),"Ready for human review",IF(AND(NOT(OR($O11="Multi-Skill",$O11=$I11)),NOT(OR($P11="All Zones",$P11=$F11))),"Check skill and zone",IF(NOT(OR($O11="Multi-Skill",$O11=$I11)),"Check skill",IF(NOT(OR($P11="All Zones",$P11=$F11)),"Check zone","Check labor estimate"))))))))))))))</f>
        <v/>
      </c>
      <c r="S11" s="19">
        <f>IF($A11="","",IF(OR($J11="",$B11="",$C11="",$N11="Completed",$N11="Cancelled"),"",IF(COUNTIFS($J$6:$J$105,$J11,$B$6:$B$105,$B11,$C$6:$C$105,$C11,$N$6:$N$105,"&lt;&gt;Completed",$N$6:$N$105,"&lt;&gt;Cancelled")&gt;1,"Check time overlap","No matching window overlap")))</f>
        <v/>
      </c>
    </row>
    <row r="12" ht="34" customHeight="1">
      <c r="A12" s="15" t="inlineStr">
        <is>
          <t>DEMO-CALL-007</t>
        </is>
      </c>
      <c r="B12" s="28" t="n">
        <v>46276</v>
      </c>
      <c r="C12" s="15" t="inlineStr">
        <is>
          <t>10:00 AM - 12:00 PM</t>
        </is>
      </c>
      <c r="D12" s="15" t="inlineStr">
        <is>
          <t>Imaginary Oak Workshop</t>
        </is>
      </c>
      <c r="E12" s="15" t="inlineStr">
        <is>
          <t>Imaginary South Test Site</t>
        </is>
      </c>
      <c r="F12" s="15" t="inlineStr">
        <is>
          <t>South</t>
        </is>
      </c>
      <c r="G12" s="15" t="inlineStr">
        <is>
          <t>Water Leak</t>
        </is>
      </c>
      <c r="H12" s="15" t="inlineStr">
        <is>
          <t>Mini-Split</t>
        </is>
      </c>
      <c r="I12" s="15" t="inlineStr">
        <is>
          <t>Condensate &amp; Drain</t>
        </is>
      </c>
      <c r="J12" s="15" t="inlineStr">
        <is>
          <t>Fictional Tech Riley</t>
        </is>
      </c>
      <c r="K12" s="15" t="inlineStr">
        <is>
          <t>Document a fictional cleared drain-line visit.</t>
        </is>
      </c>
      <c r="L12" s="29" t="n">
        <v>1</v>
      </c>
      <c r="M12" s="15" t="inlineStr">
        <is>
          <t>Customer</t>
        </is>
      </c>
      <c r="N12" s="15" t="inlineStr">
        <is>
          <t>Completed</t>
        </is>
      </c>
      <c r="O12" s="18">
        <f>IF($A12="","",IF($J12="","",IFERROR(VLOOKUP($J12,Assumptions!$H$5:$K$104,2,FALSE),"Check technician list")))</f>
        <v/>
      </c>
      <c r="P12" s="18">
        <f>IF($A12="","",IF($J12="","",IFERROR(VLOOKUP($J12,Assumptions!$H$5:$K$104,3,FALSE),"Check technician list")))</f>
        <v/>
      </c>
      <c r="Q12" s="18">
        <f>IF($A12="","",IF($J12="","",IFERROR(VLOOKUP($J12,Assumptions!$H$5:$K$104,4,FALSE),"Check technician list")))</f>
        <v/>
      </c>
      <c r="R12" s="18">
        <f>IF($A12="","",IF(OR($N12="Completed",$N12="Cancelled"),"Closed / no dispatch check",IF($N12="","Check status",IF(OR($B12="",$C12=""),"Check date or time window",IF($F12="","Check service zone",IF($I12="","Check required skill",IF($L12="","Check labor estimate",IF($J12="","Assign technician",IF($O12="Check technician list","Check technician list",IF($Q12&lt;&gt;"Available","Check technician availability",IF(AND(OR($O12="Multi-Skill",$O12=$I12),OR($P12="All Zones",$P12=$F12),$L12&lt;=Assumptions!$B$5),"Ready for human review",IF(AND(NOT(OR($O12="Multi-Skill",$O12=$I12)),NOT(OR($P12="All Zones",$P12=$F12))),"Check skill and zone",IF(NOT(OR($O12="Multi-Skill",$O12=$I12)),"Check skill",IF(NOT(OR($P12="All Zones",$P12=$F12)),"Check zone","Check labor estimate"))))))))))))))</f>
        <v/>
      </c>
      <c r="S12" s="18">
        <f>IF($A12="","",IF(OR($J12="",$B12="",$C12="",$N12="Completed",$N12="Cancelled"),"",IF(COUNTIFS($J$6:$J$105,$J12,$B$6:$B$105,$B12,$C$6:$C$105,$C12,$N$6:$N$105,"&lt;&gt;Completed",$N$6:$N$105,"&lt;&gt;Cancelled")&gt;1,"Check time overlap","No matching window overlap")))</f>
        <v/>
      </c>
    </row>
    <row r="13" ht="34" customHeight="1">
      <c r="A13" s="15" t="inlineStr">
        <is>
          <t>DEMO-CALL-008</t>
        </is>
      </c>
      <c r="B13" s="28" t="n">
        <v>46277</v>
      </c>
      <c r="C13" s="15" t="inlineStr">
        <is>
          <t>3:00 PM - 5:00 PM</t>
        </is>
      </c>
      <c r="D13" s="15" t="inlineStr">
        <is>
          <t>Example Willow Market</t>
        </is>
      </c>
      <c r="E13" s="15" t="inlineStr">
        <is>
          <t>Example South Field Site</t>
        </is>
      </c>
      <c r="F13" s="15" t="inlineStr">
        <is>
          <t>South</t>
        </is>
      </c>
      <c r="G13" s="15" t="inlineStr">
        <is>
          <t>No Heating</t>
        </is>
      </c>
      <c r="H13" s="15" t="inlineStr">
        <is>
          <t>Gas Furnace</t>
        </is>
      </c>
      <c r="I13" s="15" t="inlineStr">
        <is>
          <t>Gas Heat</t>
        </is>
      </c>
      <c r="J13" s="15" t="inlineStr">
        <is>
          <t>Fictional Tech Avery</t>
        </is>
      </c>
      <c r="K13" s="15" t="inlineStr">
        <is>
          <t>Review a fictional heating complaint and assignment fit.</t>
        </is>
      </c>
      <c r="L13" s="29" t="n">
        <v>4</v>
      </c>
      <c r="M13" s="15" t="inlineStr">
        <is>
          <t>Property Owner</t>
        </is>
      </c>
      <c r="N13" s="15" t="inlineStr">
        <is>
          <t>Assigned</t>
        </is>
      </c>
      <c r="O13" s="19">
        <f>IF($A13="","",IF($J13="","",IFERROR(VLOOKUP($J13,Assumptions!$H$5:$K$104,2,FALSE),"Check technician list")))</f>
        <v/>
      </c>
      <c r="P13" s="19">
        <f>IF($A13="","",IF($J13="","",IFERROR(VLOOKUP($J13,Assumptions!$H$5:$K$104,3,FALSE),"Check technician list")))</f>
        <v/>
      </c>
      <c r="Q13" s="19">
        <f>IF($A13="","",IF($J13="","",IFERROR(VLOOKUP($J13,Assumptions!$H$5:$K$104,4,FALSE),"Check technician list")))</f>
        <v/>
      </c>
      <c r="R13" s="19">
        <f>IF($A13="","",IF(OR($N13="Completed",$N13="Cancelled"),"Closed / no dispatch check",IF($N13="","Check status",IF(OR($B13="",$C13=""),"Check date or time window",IF($F13="","Check service zone",IF($I13="","Check required skill",IF($L13="","Check labor estimate",IF($J13="","Assign technician",IF($O13="Check technician list","Check technician list",IF($Q13&lt;&gt;"Available","Check technician availability",IF(AND(OR($O13="Multi-Skill",$O13=$I13),OR($P13="All Zones",$P13=$F13),$L13&lt;=Assumptions!$B$5),"Ready for human review",IF(AND(NOT(OR($O13="Multi-Skill",$O13=$I13)),NOT(OR($P13="All Zones",$P13=$F13))),"Check skill and zone",IF(NOT(OR($O13="Multi-Skill",$O13=$I13)),"Check skill",IF(NOT(OR($P13="All Zones",$P13=$F13)),"Check zone","Check labor estimate"))))))))))))))</f>
        <v/>
      </c>
      <c r="S13" s="19">
        <f>IF($A13="","",IF(OR($J13="",$B13="",$C13="",$N13="Completed",$N13="Cancelled"),"",IF(COUNTIFS($J$6:$J$105,$J13,$B$6:$B$105,$B13,$C$6:$C$105,$C13,$N$6:$N$105,"&lt;&gt;Completed",$N$6:$N$105,"&lt;&gt;Cancelled")&gt;1,"Check time overlap","No matching window overlap")))</f>
        <v/>
      </c>
    </row>
    <row r="14" ht="34" customHeight="1">
      <c r="A14" s="15" t="inlineStr">
        <is>
          <t>DEMO-CALL-009</t>
        </is>
      </c>
      <c r="B14" s="28" t="n">
        <v>46277</v>
      </c>
      <c r="C14" s="15" t="inlineStr">
        <is>
          <t>8:00 AM - 10:00 AM</t>
        </is>
      </c>
      <c r="D14" s="15" t="inlineStr">
        <is>
          <t>Demo Summit Studio</t>
        </is>
      </c>
      <c r="E14" s="15" t="inlineStr">
        <is>
          <t>Demo North Field Site</t>
        </is>
      </c>
      <c r="F14" s="15" t="inlineStr">
        <is>
          <t>North</t>
        </is>
      </c>
      <c r="G14" s="15" t="inlineStr">
        <is>
          <t>System Noise</t>
        </is>
      </c>
      <c r="H14" s="15" t="inlineStr">
        <is>
          <t>Packaged Unit</t>
        </is>
      </c>
      <c r="I14" s="15" t="inlineStr">
        <is>
          <t>Light Commercial</t>
        </is>
      </c>
      <c r="J14" s="15" t="inlineStr">
        <is>
          <t>Fictional Tech Avery</t>
        </is>
      </c>
      <c r="K14" s="15" t="inlineStr">
        <is>
          <t>Inspect a fictional packaged-unit noise report.</t>
        </is>
      </c>
      <c r="L14" s="29" t="n">
        <v>2</v>
      </c>
      <c r="M14" s="15" t="inlineStr">
        <is>
          <t>Customer</t>
        </is>
      </c>
      <c r="N14" s="15" t="inlineStr">
        <is>
          <t>Assigned</t>
        </is>
      </c>
      <c r="O14" s="18">
        <f>IF($A14="","",IF($J14="","",IFERROR(VLOOKUP($J14,Assumptions!$H$5:$K$104,2,FALSE),"Check technician list")))</f>
        <v/>
      </c>
      <c r="P14" s="18">
        <f>IF($A14="","",IF($J14="","",IFERROR(VLOOKUP($J14,Assumptions!$H$5:$K$104,3,FALSE),"Check technician list")))</f>
        <v/>
      </c>
      <c r="Q14" s="18">
        <f>IF($A14="","",IF($J14="","",IFERROR(VLOOKUP($J14,Assumptions!$H$5:$K$104,4,FALSE),"Check technician list")))</f>
        <v/>
      </c>
      <c r="R14" s="18">
        <f>IF($A14="","",IF(OR($N14="Completed",$N14="Cancelled"),"Closed / no dispatch check",IF($N14="","Check status",IF(OR($B14="",$C14=""),"Check date or time window",IF($F14="","Check service zone",IF($I14="","Check required skill",IF($L14="","Check labor estimate",IF($J14="","Assign technician",IF($O14="Check technician list","Check technician list",IF($Q14&lt;&gt;"Available","Check technician availability",IF(AND(OR($O14="Multi-Skill",$O14=$I14),OR($P14="All Zones",$P14=$F14),$L14&lt;=Assumptions!$B$5),"Ready for human review",IF(AND(NOT(OR($O14="Multi-Skill",$O14=$I14)),NOT(OR($P14="All Zones",$P14=$F14))),"Check skill and zone",IF(NOT(OR($O14="Multi-Skill",$O14=$I14)),"Check skill",IF(NOT(OR($P14="All Zones",$P14=$F14)),"Check zone","Check labor estimate"))))))))))))))</f>
        <v/>
      </c>
      <c r="S14" s="18">
        <f>IF($A14="","",IF(OR($J14="",$B14="",$C14="",$N14="Completed",$N14="Cancelled"),"",IF(COUNTIFS($J$6:$J$105,$J14,$B$6:$B$105,$B14,$C$6:$C$105,$C14,$N$6:$N$105,"&lt;&gt;Completed",$N$6:$N$105,"&lt;&gt;Cancelled")&gt;1,"Check time overlap","No matching window overlap")))</f>
        <v/>
      </c>
    </row>
    <row r="15" ht="34" customHeight="1">
      <c r="A15" s="15" t="inlineStr">
        <is>
          <t>DEMO-CALL-010</t>
        </is>
      </c>
      <c r="B15" s="28" t="n">
        <v>46279</v>
      </c>
      <c r="C15" s="15" t="inlineStr">
        <is>
          <t>Flexible</t>
        </is>
      </c>
      <c r="D15" s="15" t="inlineStr">
        <is>
          <t>Sample Prairie Library</t>
        </is>
      </c>
      <c r="E15" s="15" t="inlineStr">
        <is>
          <t>Sample Central Field Site</t>
        </is>
      </c>
      <c r="F15" s="15" t="inlineStr">
        <is>
          <t>Central</t>
        </is>
      </c>
      <c r="G15" s="15" t="inlineStr">
        <is>
          <t>Indoor Air Quality</t>
        </is>
      </c>
      <c r="H15" s="15" t="inlineStr">
        <is>
          <t>Air Handler</t>
        </is>
      </c>
      <c r="I15" s="15" t="inlineStr">
        <is>
          <t>Indoor Air Quality</t>
        </is>
      </c>
      <c r="J15" s="15" t="n"/>
      <c r="K15" s="15" t="inlineStr">
        <is>
          <t>Review a fictional indoor-air-quality concern.</t>
        </is>
      </c>
      <c r="L15" s="29" t="n">
        <v>12</v>
      </c>
      <c r="M15" s="15" t="inlineStr">
        <is>
          <t>Internal Follow-up</t>
        </is>
      </c>
      <c r="N15" s="15" t="inlineStr">
        <is>
          <t>On Hold</t>
        </is>
      </c>
      <c r="O15" s="19">
        <f>IF($A15="","",IF($J15="","",IFERROR(VLOOKUP($J15,Assumptions!$H$5:$K$104,2,FALSE),"Check technician list")))</f>
        <v/>
      </c>
      <c r="P15" s="19">
        <f>IF($A15="","",IF($J15="","",IFERROR(VLOOKUP($J15,Assumptions!$H$5:$K$104,3,FALSE),"Check technician list")))</f>
        <v/>
      </c>
      <c r="Q15" s="19">
        <f>IF($A15="","",IF($J15="","",IFERROR(VLOOKUP($J15,Assumptions!$H$5:$K$104,4,FALSE),"Check technician list")))</f>
        <v/>
      </c>
      <c r="R15" s="19">
        <f>IF($A15="","",IF(OR($N15="Completed",$N15="Cancelled"),"Closed / no dispatch check",IF($N15="","Check status",IF(OR($B15="",$C15=""),"Check date or time window",IF($F15="","Check service zone",IF($I15="","Check required skill",IF($L15="","Check labor estimate",IF($J15="","Assign technician",IF($O15="Check technician list","Check technician list",IF($Q15&lt;&gt;"Available","Check technician availability",IF(AND(OR($O15="Multi-Skill",$O15=$I15),OR($P15="All Zones",$P15=$F15),$L15&lt;=Assumptions!$B$5),"Ready for human review",IF(AND(NOT(OR($O15="Multi-Skill",$O15=$I15)),NOT(OR($P15="All Zones",$P15=$F15))),"Check skill and zone",IF(NOT(OR($O15="Multi-Skill",$O15=$I15)),"Check skill",IF(NOT(OR($P15="All Zones",$P15=$F15)),"Check zone","Check labor estimate"))))))))))))))</f>
        <v/>
      </c>
      <c r="S15" s="19">
        <f>IF($A15="","",IF(OR($J15="",$B15="",$C15="",$N15="Completed",$N15="Cancelled"),"",IF(COUNTIFS($J$6:$J$105,$J15,$B$6:$B$105,$B15,$C$6:$C$105,$C15,$N$6:$N$105,"&lt;&gt;Completed",$N$6:$N$105,"&lt;&gt;Cancelled")&gt;1,"Check time overlap","No matching window overlap")))</f>
        <v/>
      </c>
    </row>
    <row r="16" ht="34" customHeight="1">
      <c r="A16" s="15" t="n"/>
      <c r="B16" s="28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29" t="n"/>
      <c r="M16" s="15" t="n"/>
      <c r="N16" s="15" t="n"/>
      <c r="O16" s="18">
        <f>IF($A16="","",IF($J16="","",IFERROR(VLOOKUP($J16,Assumptions!$H$5:$K$104,2,FALSE),"Check technician list")))</f>
        <v/>
      </c>
      <c r="P16" s="18">
        <f>IF($A16="","",IF($J16="","",IFERROR(VLOOKUP($J16,Assumptions!$H$5:$K$104,3,FALSE),"Check technician list")))</f>
        <v/>
      </c>
      <c r="Q16" s="18">
        <f>IF($A16="","",IF($J16="","",IFERROR(VLOOKUP($J16,Assumptions!$H$5:$K$104,4,FALSE),"Check technician list")))</f>
        <v/>
      </c>
      <c r="R16" s="18">
        <f>IF($A16="","",IF(OR($N16="Completed",$N16="Cancelled"),"Closed / no dispatch check",IF($N16="","Check status",IF(OR($B16="",$C16=""),"Check date or time window",IF($F16="","Check service zone",IF($I16="","Check required skill",IF($L16="","Check labor estimate",IF($J16="","Assign technician",IF($O16="Check technician list","Check technician list",IF($Q16&lt;&gt;"Available","Check technician availability",IF(AND(OR($O16="Multi-Skill",$O16=$I16),OR($P16="All Zones",$P16=$F16),$L16&lt;=Assumptions!$B$5),"Ready for human review",IF(AND(NOT(OR($O16="Multi-Skill",$O16=$I16)),NOT(OR($P16="All Zones",$P16=$F16))),"Check skill and zone",IF(NOT(OR($O16="Multi-Skill",$O16=$I16)),"Check skill",IF(NOT(OR($P16="All Zones",$P16=$F16)),"Check zone","Check labor estimate"))))))))))))))</f>
        <v/>
      </c>
      <c r="S16" s="18">
        <f>IF($A16="","",IF(OR($J16="",$B16="",$C16="",$N16="Completed",$N16="Cancelled"),"",IF(COUNTIFS($J$6:$J$105,$J16,$B$6:$B$105,$B16,$C$6:$C$105,$C16,$N$6:$N$105,"&lt;&gt;Completed",$N$6:$N$105,"&lt;&gt;Cancelled")&gt;1,"Check time overlap","No matching window overlap")))</f>
        <v/>
      </c>
    </row>
    <row r="17" ht="34" customHeight="1">
      <c r="A17" s="15" t="n"/>
      <c r="B17" s="28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29" t="n"/>
      <c r="M17" s="15" t="n"/>
      <c r="N17" s="15" t="n"/>
      <c r="O17" s="19">
        <f>IF($A17="","",IF($J17="","",IFERROR(VLOOKUP($J17,Assumptions!$H$5:$K$104,2,FALSE),"Check technician list")))</f>
        <v/>
      </c>
      <c r="P17" s="19">
        <f>IF($A17="","",IF($J17="","",IFERROR(VLOOKUP($J17,Assumptions!$H$5:$K$104,3,FALSE),"Check technician list")))</f>
        <v/>
      </c>
      <c r="Q17" s="19">
        <f>IF($A17="","",IF($J17="","",IFERROR(VLOOKUP($J17,Assumptions!$H$5:$K$104,4,FALSE),"Check technician list")))</f>
        <v/>
      </c>
      <c r="R17" s="19">
        <f>IF($A17="","",IF(OR($N17="Completed",$N17="Cancelled"),"Closed / no dispatch check",IF($N17="","Check status",IF(OR($B17="",$C17=""),"Check date or time window",IF($F17="","Check service zone",IF($I17="","Check required skill",IF($L17="","Check labor estimate",IF($J17="","Assign technician",IF($O17="Check technician list","Check technician list",IF($Q17&lt;&gt;"Available","Check technician availability",IF(AND(OR($O17="Multi-Skill",$O17=$I17),OR($P17="All Zones",$P17=$F17),$L17&lt;=Assumptions!$B$5),"Ready for human review",IF(AND(NOT(OR($O17="Multi-Skill",$O17=$I17)),NOT(OR($P17="All Zones",$P17=$F17))),"Check skill and zone",IF(NOT(OR($O17="Multi-Skill",$O17=$I17)),"Check skill",IF(NOT(OR($P17="All Zones",$P17=$F17)),"Check zone","Check labor estimate"))))))))))))))</f>
        <v/>
      </c>
      <c r="S17" s="19">
        <f>IF($A17="","",IF(OR($J17="",$B17="",$C17="",$N17="Completed",$N17="Cancelled"),"",IF(COUNTIFS($J$6:$J$105,$J17,$B$6:$B$105,$B17,$C$6:$C$105,$C17,$N$6:$N$105,"&lt;&gt;Completed",$N$6:$N$105,"&lt;&gt;Cancelled")&gt;1,"Check time overlap","No matching window overlap")))</f>
        <v/>
      </c>
    </row>
    <row r="18" ht="34" customHeight="1">
      <c r="A18" s="15" t="n"/>
      <c r="B18" s="28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29" t="n"/>
      <c r="M18" s="15" t="n"/>
      <c r="N18" s="15" t="n"/>
      <c r="O18" s="18">
        <f>IF($A18="","",IF($J18="","",IFERROR(VLOOKUP($J18,Assumptions!$H$5:$K$104,2,FALSE),"Check technician list")))</f>
        <v/>
      </c>
      <c r="P18" s="18">
        <f>IF($A18="","",IF($J18="","",IFERROR(VLOOKUP($J18,Assumptions!$H$5:$K$104,3,FALSE),"Check technician list")))</f>
        <v/>
      </c>
      <c r="Q18" s="18">
        <f>IF($A18="","",IF($J18="","",IFERROR(VLOOKUP($J18,Assumptions!$H$5:$K$104,4,FALSE),"Check technician list")))</f>
        <v/>
      </c>
      <c r="R18" s="18">
        <f>IF($A18="","",IF(OR($N18="Completed",$N18="Cancelled"),"Closed / no dispatch check",IF($N18="","Check status",IF(OR($B18="",$C18=""),"Check date or time window",IF($F18="","Check service zone",IF($I18="","Check required skill",IF($L18="","Check labor estimate",IF($J18="","Assign technician",IF($O18="Check technician list","Check technician list",IF($Q18&lt;&gt;"Available","Check technician availability",IF(AND(OR($O18="Multi-Skill",$O18=$I18),OR($P18="All Zones",$P18=$F18),$L18&lt;=Assumptions!$B$5),"Ready for human review",IF(AND(NOT(OR($O18="Multi-Skill",$O18=$I18)),NOT(OR($P18="All Zones",$P18=$F18))),"Check skill and zone",IF(NOT(OR($O18="Multi-Skill",$O18=$I18)),"Check skill",IF(NOT(OR($P18="All Zones",$P18=$F18)),"Check zone","Check labor estimate"))))))))))))))</f>
        <v/>
      </c>
      <c r="S18" s="18">
        <f>IF($A18="","",IF(OR($J18="",$B18="",$C18="",$N18="Completed",$N18="Cancelled"),"",IF(COUNTIFS($J$6:$J$105,$J18,$B$6:$B$105,$B18,$C$6:$C$105,$C18,$N$6:$N$105,"&lt;&gt;Completed",$N$6:$N$105,"&lt;&gt;Cancelled")&gt;1,"Check time overlap","No matching window overlap")))</f>
        <v/>
      </c>
    </row>
    <row r="19" ht="34" customHeight="1">
      <c r="A19" s="15" t="n"/>
      <c r="B19" s="28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29" t="n"/>
      <c r="M19" s="15" t="n"/>
      <c r="N19" s="15" t="n"/>
      <c r="O19" s="19">
        <f>IF($A19="","",IF($J19="","",IFERROR(VLOOKUP($J19,Assumptions!$H$5:$K$104,2,FALSE),"Check technician list")))</f>
        <v/>
      </c>
      <c r="P19" s="19">
        <f>IF($A19="","",IF($J19="","",IFERROR(VLOOKUP($J19,Assumptions!$H$5:$K$104,3,FALSE),"Check technician list")))</f>
        <v/>
      </c>
      <c r="Q19" s="19">
        <f>IF($A19="","",IF($J19="","",IFERROR(VLOOKUP($J19,Assumptions!$H$5:$K$104,4,FALSE),"Check technician list")))</f>
        <v/>
      </c>
      <c r="R19" s="19">
        <f>IF($A19="","",IF(OR($N19="Completed",$N19="Cancelled"),"Closed / no dispatch check",IF($N19="","Check status",IF(OR($B19="",$C19=""),"Check date or time window",IF($F19="","Check service zone",IF($I19="","Check required skill",IF($L19="","Check labor estimate",IF($J19="","Assign technician",IF($O19="Check technician list","Check technician list",IF($Q19&lt;&gt;"Available","Check technician availability",IF(AND(OR($O19="Multi-Skill",$O19=$I19),OR($P19="All Zones",$P19=$F19),$L19&lt;=Assumptions!$B$5),"Ready for human review",IF(AND(NOT(OR($O19="Multi-Skill",$O19=$I19)),NOT(OR($P19="All Zones",$P19=$F19))),"Check skill and zone",IF(NOT(OR($O19="Multi-Skill",$O19=$I19)),"Check skill",IF(NOT(OR($P19="All Zones",$P19=$F19)),"Check zone","Check labor estimate"))))))))))))))</f>
        <v/>
      </c>
      <c r="S19" s="19">
        <f>IF($A19="","",IF(OR($J19="",$B19="",$C19="",$N19="Completed",$N19="Cancelled"),"",IF(COUNTIFS($J$6:$J$105,$J19,$B$6:$B$105,$B19,$C$6:$C$105,$C19,$N$6:$N$105,"&lt;&gt;Completed",$N$6:$N$105,"&lt;&gt;Cancelled")&gt;1,"Check time overlap","No matching window overlap")))</f>
        <v/>
      </c>
    </row>
    <row r="20" ht="34" customHeight="1">
      <c r="A20" s="15" t="n"/>
      <c r="B20" s="28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29" t="n"/>
      <c r="M20" s="15" t="n"/>
      <c r="N20" s="15" t="n"/>
      <c r="O20" s="18">
        <f>IF($A20="","",IF($J20="","",IFERROR(VLOOKUP($J20,Assumptions!$H$5:$K$104,2,FALSE),"Check technician list")))</f>
        <v/>
      </c>
      <c r="P20" s="18">
        <f>IF($A20="","",IF($J20="","",IFERROR(VLOOKUP($J20,Assumptions!$H$5:$K$104,3,FALSE),"Check technician list")))</f>
        <v/>
      </c>
      <c r="Q20" s="18">
        <f>IF($A20="","",IF($J20="","",IFERROR(VLOOKUP($J20,Assumptions!$H$5:$K$104,4,FALSE),"Check technician list")))</f>
        <v/>
      </c>
      <c r="R20" s="18">
        <f>IF($A20="","",IF(OR($N20="Completed",$N20="Cancelled"),"Closed / no dispatch check",IF($N20="","Check status",IF(OR($B20="",$C20=""),"Check date or time window",IF($F20="","Check service zone",IF($I20="","Check required skill",IF($L20="","Check labor estimate",IF($J20="","Assign technician",IF($O20="Check technician list","Check technician list",IF($Q20&lt;&gt;"Available","Check technician availability",IF(AND(OR($O20="Multi-Skill",$O20=$I20),OR($P20="All Zones",$P20=$F20),$L20&lt;=Assumptions!$B$5),"Ready for human review",IF(AND(NOT(OR($O20="Multi-Skill",$O20=$I20)),NOT(OR($P20="All Zones",$P20=$F20))),"Check skill and zone",IF(NOT(OR($O20="Multi-Skill",$O20=$I20)),"Check skill",IF(NOT(OR($P20="All Zones",$P20=$F20)),"Check zone","Check labor estimate"))))))))))))))</f>
        <v/>
      </c>
      <c r="S20" s="18">
        <f>IF($A20="","",IF(OR($J20="",$B20="",$C20="",$N20="Completed",$N20="Cancelled"),"",IF(COUNTIFS($J$6:$J$105,$J20,$B$6:$B$105,$B20,$C$6:$C$105,$C20,$N$6:$N$105,"&lt;&gt;Completed",$N$6:$N$105,"&lt;&gt;Cancelled")&gt;1,"Check time overlap","No matching window overlap")))</f>
        <v/>
      </c>
    </row>
    <row r="21" ht="34" customHeight="1">
      <c r="A21" s="15" t="n"/>
      <c r="B21" s="28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29" t="n"/>
      <c r="M21" s="15" t="n"/>
      <c r="N21" s="15" t="n"/>
      <c r="O21" s="19">
        <f>IF($A21="","",IF($J21="","",IFERROR(VLOOKUP($J21,Assumptions!$H$5:$K$104,2,FALSE),"Check technician list")))</f>
        <v/>
      </c>
      <c r="P21" s="19">
        <f>IF($A21="","",IF($J21="","",IFERROR(VLOOKUP($J21,Assumptions!$H$5:$K$104,3,FALSE),"Check technician list")))</f>
        <v/>
      </c>
      <c r="Q21" s="19">
        <f>IF($A21="","",IF($J21="","",IFERROR(VLOOKUP($J21,Assumptions!$H$5:$K$104,4,FALSE),"Check technician list")))</f>
        <v/>
      </c>
      <c r="R21" s="19">
        <f>IF($A21="","",IF(OR($N21="Completed",$N21="Cancelled"),"Closed / no dispatch check",IF($N21="","Check status",IF(OR($B21="",$C21=""),"Check date or time window",IF($F21="","Check service zone",IF($I21="","Check required skill",IF($L21="","Check labor estimate",IF($J21="","Assign technician",IF($O21="Check technician list","Check technician list",IF($Q21&lt;&gt;"Available","Check technician availability",IF(AND(OR($O21="Multi-Skill",$O21=$I21),OR($P21="All Zones",$P21=$F21),$L21&lt;=Assumptions!$B$5),"Ready for human review",IF(AND(NOT(OR($O21="Multi-Skill",$O21=$I21)),NOT(OR($P21="All Zones",$P21=$F21))),"Check skill and zone",IF(NOT(OR($O21="Multi-Skill",$O21=$I21)),"Check skill",IF(NOT(OR($P21="All Zones",$P21=$F21)),"Check zone","Check labor estimate"))))))))))))))</f>
        <v/>
      </c>
      <c r="S21" s="19">
        <f>IF($A21="","",IF(OR($J21="",$B21="",$C21="",$N21="Completed",$N21="Cancelled"),"",IF(COUNTIFS($J$6:$J$105,$J21,$B$6:$B$105,$B21,$C$6:$C$105,$C21,$N$6:$N$105,"&lt;&gt;Completed",$N$6:$N$105,"&lt;&gt;Cancelled")&gt;1,"Check time overlap","No matching window overlap")))</f>
        <v/>
      </c>
    </row>
    <row r="22" ht="34" customHeight="1">
      <c r="A22" s="15" t="n"/>
      <c r="B22" s="28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29" t="n"/>
      <c r="M22" s="15" t="n"/>
      <c r="N22" s="15" t="n"/>
      <c r="O22" s="18">
        <f>IF($A22="","",IF($J22="","",IFERROR(VLOOKUP($J22,Assumptions!$H$5:$K$104,2,FALSE),"Check technician list")))</f>
        <v/>
      </c>
      <c r="P22" s="18">
        <f>IF($A22="","",IF($J22="","",IFERROR(VLOOKUP($J22,Assumptions!$H$5:$K$104,3,FALSE),"Check technician list")))</f>
        <v/>
      </c>
      <c r="Q22" s="18">
        <f>IF($A22="","",IF($J22="","",IFERROR(VLOOKUP($J22,Assumptions!$H$5:$K$104,4,FALSE),"Check technician list")))</f>
        <v/>
      </c>
      <c r="R22" s="18">
        <f>IF($A22="","",IF(OR($N22="Completed",$N22="Cancelled"),"Closed / no dispatch check",IF($N22="","Check status",IF(OR($B22="",$C22=""),"Check date or time window",IF($F22="","Check service zone",IF($I22="","Check required skill",IF($L22="","Check labor estimate",IF($J22="","Assign technician",IF($O22="Check technician list","Check technician list",IF($Q22&lt;&gt;"Available","Check technician availability",IF(AND(OR($O22="Multi-Skill",$O22=$I22),OR($P22="All Zones",$P22=$F22),$L22&lt;=Assumptions!$B$5),"Ready for human review",IF(AND(NOT(OR($O22="Multi-Skill",$O22=$I22)),NOT(OR($P22="All Zones",$P22=$F22))),"Check skill and zone",IF(NOT(OR($O22="Multi-Skill",$O22=$I22)),"Check skill",IF(NOT(OR($P22="All Zones",$P22=$F22)),"Check zone","Check labor estimate"))))))))))))))</f>
        <v/>
      </c>
      <c r="S22" s="18">
        <f>IF($A22="","",IF(OR($J22="",$B22="",$C22="",$N22="Completed",$N22="Cancelled"),"",IF(COUNTIFS($J$6:$J$105,$J22,$B$6:$B$105,$B22,$C$6:$C$105,$C22,$N$6:$N$105,"&lt;&gt;Completed",$N$6:$N$105,"&lt;&gt;Cancelled")&gt;1,"Check time overlap","No matching window overlap")))</f>
        <v/>
      </c>
    </row>
    <row r="23" ht="34" customHeight="1">
      <c r="A23" s="15" t="n"/>
      <c r="B23" s="28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29" t="n"/>
      <c r="M23" s="15" t="n"/>
      <c r="N23" s="15" t="n"/>
      <c r="O23" s="19">
        <f>IF($A23="","",IF($J23="","",IFERROR(VLOOKUP($J23,Assumptions!$H$5:$K$104,2,FALSE),"Check technician list")))</f>
        <v/>
      </c>
      <c r="P23" s="19">
        <f>IF($A23="","",IF($J23="","",IFERROR(VLOOKUP($J23,Assumptions!$H$5:$K$104,3,FALSE),"Check technician list")))</f>
        <v/>
      </c>
      <c r="Q23" s="19">
        <f>IF($A23="","",IF($J23="","",IFERROR(VLOOKUP($J23,Assumptions!$H$5:$K$104,4,FALSE),"Check technician list")))</f>
        <v/>
      </c>
      <c r="R23" s="19">
        <f>IF($A23="","",IF(OR($N23="Completed",$N23="Cancelled"),"Closed / no dispatch check",IF($N23="","Check status",IF(OR($B23="",$C23=""),"Check date or time window",IF($F23="","Check service zone",IF($I23="","Check required skill",IF($L23="","Check labor estimate",IF($J23="","Assign technician",IF($O23="Check technician list","Check technician list",IF($Q23&lt;&gt;"Available","Check technician availability",IF(AND(OR($O23="Multi-Skill",$O23=$I23),OR($P23="All Zones",$P23=$F23),$L23&lt;=Assumptions!$B$5),"Ready for human review",IF(AND(NOT(OR($O23="Multi-Skill",$O23=$I23)),NOT(OR($P23="All Zones",$P23=$F23))),"Check skill and zone",IF(NOT(OR($O23="Multi-Skill",$O23=$I23)),"Check skill",IF(NOT(OR($P23="All Zones",$P23=$F23)),"Check zone","Check labor estimate"))))))))))))))</f>
        <v/>
      </c>
      <c r="S23" s="19">
        <f>IF($A23="","",IF(OR($J23="",$B23="",$C23="",$N23="Completed",$N23="Cancelled"),"",IF(COUNTIFS($J$6:$J$105,$J23,$B$6:$B$105,$B23,$C$6:$C$105,$C23,$N$6:$N$105,"&lt;&gt;Completed",$N$6:$N$105,"&lt;&gt;Cancelled")&gt;1,"Check time overlap","No matching window overlap")))</f>
        <v/>
      </c>
    </row>
    <row r="24" ht="34" customHeight="1">
      <c r="A24" s="15" t="n"/>
      <c r="B24" s="28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29" t="n"/>
      <c r="M24" s="15" t="n"/>
      <c r="N24" s="15" t="n"/>
      <c r="O24" s="18">
        <f>IF($A24="","",IF($J24="","",IFERROR(VLOOKUP($J24,Assumptions!$H$5:$K$104,2,FALSE),"Check technician list")))</f>
        <v/>
      </c>
      <c r="P24" s="18">
        <f>IF($A24="","",IF($J24="","",IFERROR(VLOOKUP($J24,Assumptions!$H$5:$K$104,3,FALSE),"Check technician list")))</f>
        <v/>
      </c>
      <c r="Q24" s="18">
        <f>IF($A24="","",IF($J24="","",IFERROR(VLOOKUP($J24,Assumptions!$H$5:$K$104,4,FALSE),"Check technician list")))</f>
        <v/>
      </c>
      <c r="R24" s="18">
        <f>IF($A24="","",IF(OR($N24="Completed",$N24="Cancelled"),"Closed / no dispatch check",IF($N24="","Check status",IF(OR($B24="",$C24=""),"Check date or time window",IF($F24="","Check service zone",IF($I24="","Check required skill",IF($L24="","Check labor estimate",IF($J24="","Assign technician",IF($O24="Check technician list","Check technician list",IF($Q24&lt;&gt;"Available","Check technician availability",IF(AND(OR($O24="Multi-Skill",$O24=$I24),OR($P24="All Zones",$P24=$F24),$L24&lt;=Assumptions!$B$5),"Ready for human review",IF(AND(NOT(OR($O24="Multi-Skill",$O24=$I24)),NOT(OR($P24="All Zones",$P24=$F24))),"Check skill and zone",IF(NOT(OR($O24="Multi-Skill",$O24=$I24)),"Check skill",IF(NOT(OR($P24="All Zones",$P24=$F24)),"Check zone","Check labor estimate"))))))))))))))</f>
        <v/>
      </c>
      <c r="S24" s="18">
        <f>IF($A24="","",IF(OR($J24="",$B24="",$C24="",$N24="Completed",$N24="Cancelled"),"",IF(COUNTIFS($J$6:$J$105,$J24,$B$6:$B$105,$B24,$C$6:$C$105,$C24,$N$6:$N$105,"&lt;&gt;Completed",$N$6:$N$105,"&lt;&gt;Cancelled")&gt;1,"Check time overlap","No matching window overlap")))</f>
        <v/>
      </c>
    </row>
    <row r="25" ht="34" customHeight="1">
      <c r="A25" s="15" t="n"/>
      <c r="B25" s="28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29" t="n"/>
      <c r="M25" s="15" t="n"/>
      <c r="N25" s="15" t="n"/>
      <c r="O25" s="19">
        <f>IF($A25="","",IF($J25="","",IFERROR(VLOOKUP($J25,Assumptions!$H$5:$K$104,2,FALSE),"Check technician list")))</f>
        <v/>
      </c>
      <c r="P25" s="19">
        <f>IF($A25="","",IF($J25="","",IFERROR(VLOOKUP($J25,Assumptions!$H$5:$K$104,3,FALSE),"Check technician list")))</f>
        <v/>
      </c>
      <c r="Q25" s="19">
        <f>IF($A25="","",IF($J25="","",IFERROR(VLOOKUP($J25,Assumptions!$H$5:$K$104,4,FALSE),"Check technician list")))</f>
        <v/>
      </c>
      <c r="R25" s="19">
        <f>IF($A25="","",IF(OR($N25="Completed",$N25="Cancelled"),"Closed / no dispatch check",IF($N25="","Check status",IF(OR($B25="",$C25=""),"Check date or time window",IF($F25="","Check service zone",IF($I25="","Check required skill",IF($L25="","Check labor estimate",IF($J25="","Assign technician",IF($O25="Check technician list","Check technician list",IF($Q25&lt;&gt;"Available","Check technician availability",IF(AND(OR($O25="Multi-Skill",$O25=$I25),OR($P25="All Zones",$P25=$F25),$L25&lt;=Assumptions!$B$5),"Ready for human review",IF(AND(NOT(OR($O25="Multi-Skill",$O25=$I25)),NOT(OR($P25="All Zones",$P25=$F25))),"Check skill and zone",IF(NOT(OR($O25="Multi-Skill",$O25=$I25)),"Check skill",IF(NOT(OR($P25="All Zones",$P25=$F25)),"Check zone","Check labor estimate"))))))))))))))</f>
        <v/>
      </c>
      <c r="S25" s="19">
        <f>IF($A25="","",IF(OR($J25="",$B25="",$C25="",$N25="Completed",$N25="Cancelled"),"",IF(COUNTIFS($J$6:$J$105,$J25,$B$6:$B$105,$B25,$C$6:$C$105,$C25,$N$6:$N$105,"&lt;&gt;Completed",$N$6:$N$105,"&lt;&gt;Cancelled")&gt;1,"Check time overlap","No matching window overlap")))</f>
        <v/>
      </c>
    </row>
    <row r="26" ht="34" customHeight="1">
      <c r="A26" s="15" t="n"/>
      <c r="B26" s="28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29" t="n"/>
      <c r="M26" s="15" t="n"/>
      <c r="N26" s="15" t="n"/>
      <c r="O26" s="18">
        <f>IF($A26="","",IF($J26="","",IFERROR(VLOOKUP($J26,Assumptions!$H$5:$K$104,2,FALSE),"Check technician list")))</f>
        <v/>
      </c>
      <c r="P26" s="18">
        <f>IF($A26="","",IF($J26="","",IFERROR(VLOOKUP($J26,Assumptions!$H$5:$K$104,3,FALSE),"Check technician list")))</f>
        <v/>
      </c>
      <c r="Q26" s="18">
        <f>IF($A26="","",IF($J26="","",IFERROR(VLOOKUP($J26,Assumptions!$H$5:$K$104,4,FALSE),"Check technician list")))</f>
        <v/>
      </c>
      <c r="R26" s="18">
        <f>IF($A26="","",IF(OR($N26="Completed",$N26="Cancelled"),"Closed / no dispatch check",IF($N26="","Check status",IF(OR($B26="",$C26=""),"Check date or time window",IF($F26="","Check service zone",IF($I26="","Check required skill",IF($L26="","Check labor estimate",IF($J26="","Assign technician",IF($O26="Check technician list","Check technician list",IF($Q26&lt;&gt;"Available","Check technician availability",IF(AND(OR($O26="Multi-Skill",$O26=$I26),OR($P26="All Zones",$P26=$F26),$L26&lt;=Assumptions!$B$5),"Ready for human review",IF(AND(NOT(OR($O26="Multi-Skill",$O26=$I26)),NOT(OR($P26="All Zones",$P26=$F26))),"Check skill and zone",IF(NOT(OR($O26="Multi-Skill",$O26=$I26)),"Check skill",IF(NOT(OR($P26="All Zones",$P26=$F26)),"Check zone","Check labor estimate"))))))))))))))</f>
        <v/>
      </c>
      <c r="S26" s="18">
        <f>IF($A26="","",IF(OR($J26="",$B26="",$C26="",$N26="Completed",$N26="Cancelled"),"",IF(COUNTIFS($J$6:$J$105,$J26,$B$6:$B$105,$B26,$C$6:$C$105,$C26,$N$6:$N$105,"&lt;&gt;Completed",$N$6:$N$105,"&lt;&gt;Cancelled")&gt;1,"Check time overlap","No matching window overlap")))</f>
        <v/>
      </c>
    </row>
    <row r="27" ht="34" customHeight="1">
      <c r="A27" s="15" t="n"/>
      <c r="B27" s="28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29" t="n"/>
      <c r="M27" s="15" t="n"/>
      <c r="N27" s="15" t="n"/>
      <c r="O27" s="19">
        <f>IF($A27="","",IF($J27="","",IFERROR(VLOOKUP($J27,Assumptions!$H$5:$K$104,2,FALSE),"Check technician list")))</f>
        <v/>
      </c>
      <c r="P27" s="19">
        <f>IF($A27="","",IF($J27="","",IFERROR(VLOOKUP($J27,Assumptions!$H$5:$K$104,3,FALSE),"Check technician list")))</f>
        <v/>
      </c>
      <c r="Q27" s="19">
        <f>IF($A27="","",IF($J27="","",IFERROR(VLOOKUP($J27,Assumptions!$H$5:$K$104,4,FALSE),"Check technician list")))</f>
        <v/>
      </c>
      <c r="R27" s="19">
        <f>IF($A27="","",IF(OR($N27="Completed",$N27="Cancelled"),"Closed / no dispatch check",IF($N27="","Check status",IF(OR($B27="",$C27=""),"Check date or time window",IF($F27="","Check service zone",IF($I27="","Check required skill",IF($L27="","Check labor estimate",IF($J27="","Assign technician",IF($O27="Check technician list","Check technician list",IF($Q27&lt;&gt;"Available","Check technician availability",IF(AND(OR($O27="Multi-Skill",$O27=$I27),OR($P27="All Zones",$P27=$F27),$L27&lt;=Assumptions!$B$5),"Ready for human review",IF(AND(NOT(OR($O27="Multi-Skill",$O27=$I27)),NOT(OR($P27="All Zones",$P27=$F27))),"Check skill and zone",IF(NOT(OR($O27="Multi-Skill",$O27=$I27)),"Check skill",IF(NOT(OR($P27="All Zones",$P27=$F27)),"Check zone","Check labor estimate"))))))))))))))</f>
        <v/>
      </c>
      <c r="S27" s="19">
        <f>IF($A27="","",IF(OR($J27="",$B27="",$C27="",$N27="Completed",$N27="Cancelled"),"",IF(COUNTIFS($J$6:$J$105,$J27,$B$6:$B$105,$B27,$C$6:$C$105,$C27,$N$6:$N$105,"&lt;&gt;Completed",$N$6:$N$105,"&lt;&gt;Cancelled")&gt;1,"Check time overlap","No matching window overlap")))</f>
        <v/>
      </c>
    </row>
    <row r="28" ht="34" customHeight="1">
      <c r="A28" s="15" t="n"/>
      <c r="B28" s="28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29" t="n"/>
      <c r="M28" s="15" t="n"/>
      <c r="N28" s="15" t="n"/>
      <c r="O28" s="18">
        <f>IF($A28="","",IF($J28="","",IFERROR(VLOOKUP($J28,Assumptions!$H$5:$K$104,2,FALSE),"Check technician list")))</f>
        <v/>
      </c>
      <c r="P28" s="18">
        <f>IF($A28="","",IF($J28="","",IFERROR(VLOOKUP($J28,Assumptions!$H$5:$K$104,3,FALSE),"Check technician list")))</f>
        <v/>
      </c>
      <c r="Q28" s="18">
        <f>IF($A28="","",IF($J28="","",IFERROR(VLOOKUP($J28,Assumptions!$H$5:$K$104,4,FALSE),"Check technician list")))</f>
        <v/>
      </c>
      <c r="R28" s="18">
        <f>IF($A28="","",IF(OR($N28="Completed",$N28="Cancelled"),"Closed / no dispatch check",IF($N28="","Check status",IF(OR($B28="",$C28=""),"Check date or time window",IF($F28="","Check service zone",IF($I28="","Check required skill",IF($L28="","Check labor estimate",IF($J28="","Assign technician",IF($O28="Check technician list","Check technician list",IF($Q28&lt;&gt;"Available","Check technician availability",IF(AND(OR($O28="Multi-Skill",$O28=$I28),OR($P28="All Zones",$P28=$F28),$L28&lt;=Assumptions!$B$5),"Ready for human review",IF(AND(NOT(OR($O28="Multi-Skill",$O28=$I28)),NOT(OR($P28="All Zones",$P28=$F28))),"Check skill and zone",IF(NOT(OR($O28="Multi-Skill",$O28=$I28)),"Check skill",IF(NOT(OR($P28="All Zones",$P28=$F28)),"Check zone","Check labor estimate"))))))))))))))</f>
        <v/>
      </c>
      <c r="S28" s="18">
        <f>IF($A28="","",IF(OR($J28="",$B28="",$C28="",$N28="Completed",$N28="Cancelled"),"",IF(COUNTIFS($J$6:$J$105,$J28,$B$6:$B$105,$B28,$C$6:$C$105,$C28,$N$6:$N$105,"&lt;&gt;Completed",$N$6:$N$105,"&lt;&gt;Cancelled")&gt;1,"Check time overlap","No matching window overlap")))</f>
        <v/>
      </c>
    </row>
    <row r="29" ht="34" customHeight="1">
      <c r="A29" s="15" t="n"/>
      <c r="B29" s="28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29" t="n"/>
      <c r="M29" s="15" t="n"/>
      <c r="N29" s="15" t="n"/>
      <c r="O29" s="19">
        <f>IF($A29="","",IF($J29="","",IFERROR(VLOOKUP($J29,Assumptions!$H$5:$K$104,2,FALSE),"Check technician list")))</f>
        <v/>
      </c>
      <c r="P29" s="19">
        <f>IF($A29="","",IF($J29="","",IFERROR(VLOOKUP($J29,Assumptions!$H$5:$K$104,3,FALSE),"Check technician list")))</f>
        <v/>
      </c>
      <c r="Q29" s="19">
        <f>IF($A29="","",IF($J29="","",IFERROR(VLOOKUP($J29,Assumptions!$H$5:$K$104,4,FALSE),"Check technician list")))</f>
        <v/>
      </c>
      <c r="R29" s="19">
        <f>IF($A29="","",IF(OR($N29="Completed",$N29="Cancelled"),"Closed / no dispatch check",IF($N29="","Check status",IF(OR($B29="",$C29=""),"Check date or time window",IF($F29="","Check service zone",IF($I29="","Check required skill",IF($L29="","Check labor estimate",IF($J29="","Assign technician",IF($O29="Check technician list","Check technician list",IF($Q29&lt;&gt;"Available","Check technician availability",IF(AND(OR($O29="Multi-Skill",$O29=$I29),OR($P29="All Zones",$P29=$F29),$L29&lt;=Assumptions!$B$5),"Ready for human review",IF(AND(NOT(OR($O29="Multi-Skill",$O29=$I29)),NOT(OR($P29="All Zones",$P29=$F29))),"Check skill and zone",IF(NOT(OR($O29="Multi-Skill",$O29=$I29)),"Check skill",IF(NOT(OR($P29="All Zones",$P29=$F29)),"Check zone","Check labor estimate"))))))))))))))</f>
        <v/>
      </c>
      <c r="S29" s="19">
        <f>IF($A29="","",IF(OR($J29="",$B29="",$C29="",$N29="Completed",$N29="Cancelled"),"",IF(COUNTIFS($J$6:$J$105,$J29,$B$6:$B$105,$B29,$C$6:$C$105,$C29,$N$6:$N$105,"&lt;&gt;Completed",$N$6:$N$105,"&lt;&gt;Cancelled")&gt;1,"Check time overlap","No matching window overlap")))</f>
        <v/>
      </c>
    </row>
    <row r="30" ht="34" customHeight="1">
      <c r="A30" s="15" t="n"/>
      <c r="B30" s="28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29" t="n"/>
      <c r="M30" s="15" t="n"/>
      <c r="N30" s="15" t="n"/>
      <c r="O30" s="18">
        <f>IF($A30="","",IF($J30="","",IFERROR(VLOOKUP($J30,Assumptions!$H$5:$K$104,2,FALSE),"Check technician list")))</f>
        <v/>
      </c>
      <c r="P30" s="18">
        <f>IF($A30="","",IF($J30="","",IFERROR(VLOOKUP($J30,Assumptions!$H$5:$K$104,3,FALSE),"Check technician list")))</f>
        <v/>
      </c>
      <c r="Q30" s="18">
        <f>IF($A30="","",IF($J30="","",IFERROR(VLOOKUP($J30,Assumptions!$H$5:$K$104,4,FALSE),"Check technician list")))</f>
        <v/>
      </c>
      <c r="R30" s="18">
        <f>IF($A30="","",IF(OR($N30="Completed",$N30="Cancelled"),"Closed / no dispatch check",IF($N30="","Check status",IF(OR($B30="",$C30=""),"Check date or time window",IF($F30="","Check service zone",IF($I30="","Check required skill",IF($L30="","Check labor estimate",IF($J30="","Assign technician",IF($O30="Check technician list","Check technician list",IF($Q30&lt;&gt;"Available","Check technician availability",IF(AND(OR($O30="Multi-Skill",$O30=$I30),OR($P30="All Zones",$P30=$F30),$L30&lt;=Assumptions!$B$5),"Ready for human review",IF(AND(NOT(OR($O30="Multi-Skill",$O30=$I30)),NOT(OR($P30="All Zones",$P30=$F30))),"Check skill and zone",IF(NOT(OR($O30="Multi-Skill",$O30=$I30)),"Check skill",IF(NOT(OR($P30="All Zones",$P30=$F30)),"Check zone","Check labor estimate"))))))))))))))</f>
        <v/>
      </c>
      <c r="S30" s="18">
        <f>IF($A30="","",IF(OR($J30="",$B30="",$C30="",$N30="Completed",$N30="Cancelled"),"",IF(COUNTIFS($J$6:$J$105,$J30,$B$6:$B$105,$B30,$C$6:$C$105,$C30,$N$6:$N$105,"&lt;&gt;Completed",$N$6:$N$105,"&lt;&gt;Cancelled")&gt;1,"Check time overlap","No matching window overlap")))</f>
        <v/>
      </c>
    </row>
    <row r="31" ht="34" customHeight="1">
      <c r="A31" s="15" t="n"/>
      <c r="B31" s="28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29" t="n"/>
      <c r="M31" s="15" t="n"/>
      <c r="N31" s="15" t="n"/>
      <c r="O31" s="19">
        <f>IF($A31="","",IF($J31="","",IFERROR(VLOOKUP($J31,Assumptions!$H$5:$K$104,2,FALSE),"Check technician list")))</f>
        <v/>
      </c>
      <c r="P31" s="19">
        <f>IF($A31="","",IF($J31="","",IFERROR(VLOOKUP($J31,Assumptions!$H$5:$K$104,3,FALSE),"Check technician list")))</f>
        <v/>
      </c>
      <c r="Q31" s="19">
        <f>IF($A31="","",IF($J31="","",IFERROR(VLOOKUP($J31,Assumptions!$H$5:$K$104,4,FALSE),"Check technician list")))</f>
        <v/>
      </c>
      <c r="R31" s="19">
        <f>IF($A31="","",IF(OR($N31="Completed",$N31="Cancelled"),"Closed / no dispatch check",IF($N31="","Check status",IF(OR($B31="",$C31=""),"Check date or time window",IF($F31="","Check service zone",IF($I31="","Check required skill",IF($L31="","Check labor estimate",IF($J31="","Assign technician",IF($O31="Check technician list","Check technician list",IF($Q31&lt;&gt;"Available","Check technician availability",IF(AND(OR($O31="Multi-Skill",$O31=$I31),OR($P31="All Zones",$P31=$F31),$L31&lt;=Assumptions!$B$5),"Ready for human review",IF(AND(NOT(OR($O31="Multi-Skill",$O31=$I31)),NOT(OR($P31="All Zones",$P31=$F31))),"Check skill and zone",IF(NOT(OR($O31="Multi-Skill",$O31=$I31)),"Check skill",IF(NOT(OR($P31="All Zones",$P31=$F31)),"Check zone","Check labor estimate"))))))))))))))</f>
        <v/>
      </c>
      <c r="S31" s="19">
        <f>IF($A31="","",IF(OR($J31="",$B31="",$C31="",$N31="Completed",$N31="Cancelled"),"",IF(COUNTIFS($J$6:$J$105,$J31,$B$6:$B$105,$B31,$C$6:$C$105,$C31,$N$6:$N$105,"&lt;&gt;Completed",$N$6:$N$105,"&lt;&gt;Cancelled")&gt;1,"Check time overlap","No matching window overlap")))</f>
        <v/>
      </c>
    </row>
    <row r="32" ht="34" customHeight="1">
      <c r="A32" s="15" t="n"/>
      <c r="B32" s="28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29" t="n"/>
      <c r="M32" s="15" t="n"/>
      <c r="N32" s="15" t="n"/>
      <c r="O32" s="18">
        <f>IF($A32="","",IF($J32="","",IFERROR(VLOOKUP($J32,Assumptions!$H$5:$K$104,2,FALSE),"Check technician list")))</f>
        <v/>
      </c>
      <c r="P32" s="18">
        <f>IF($A32="","",IF($J32="","",IFERROR(VLOOKUP($J32,Assumptions!$H$5:$K$104,3,FALSE),"Check technician list")))</f>
        <v/>
      </c>
      <c r="Q32" s="18">
        <f>IF($A32="","",IF($J32="","",IFERROR(VLOOKUP($J32,Assumptions!$H$5:$K$104,4,FALSE),"Check technician list")))</f>
        <v/>
      </c>
      <c r="R32" s="18">
        <f>IF($A32="","",IF(OR($N32="Completed",$N32="Cancelled"),"Closed / no dispatch check",IF($N32="","Check status",IF(OR($B32="",$C32=""),"Check date or time window",IF($F32="","Check service zone",IF($I32="","Check required skill",IF($L32="","Check labor estimate",IF($J32="","Assign technician",IF($O32="Check technician list","Check technician list",IF($Q32&lt;&gt;"Available","Check technician availability",IF(AND(OR($O32="Multi-Skill",$O32=$I32),OR($P32="All Zones",$P32=$F32),$L32&lt;=Assumptions!$B$5),"Ready for human review",IF(AND(NOT(OR($O32="Multi-Skill",$O32=$I32)),NOT(OR($P32="All Zones",$P32=$F32))),"Check skill and zone",IF(NOT(OR($O32="Multi-Skill",$O32=$I32)),"Check skill",IF(NOT(OR($P32="All Zones",$P32=$F32)),"Check zone","Check labor estimate"))))))))))))))</f>
        <v/>
      </c>
      <c r="S32" s="18">
        <f>IF($A32="","",IF(OR($J32="",$B32="",$C32="",$N32="Completed",$N32="Cancelled"),"",IF(COUNTIFS($J$6:$J$105,$J32,$B$6:$B$105,$B32,$C$6:$C$105,$C32,$N$6:$N$105,"&lt;&gt;Completed",$N$6:$N$105,"&lt;&gt;Cancelled")&gt;1,"Check time overlap","No matching window overlap")))</f>
        <v/>
      </c>
    </row>
    <row r="33" ht="34" customHeight="1">
      <c r="A33" s="15" t="n"/>
      <c r="B33" s="28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29" t="n"/>
      <c r="M33" s="15" t="n"/>
      <c r="N33" s="15" t="n"/>
      <c r="O33" s="19">
        <f>IF($A33="","",IF($J33="","",IFERROR(VLOOKUP($J33,Assumptions!$H$5:$K$104,2,FALSE),"Check technician list")))</f>
        <v/>
      </c>
      <c r="P33" s="19">
        <f>IF($A33="","",IF($J33="","",IFERROR(VLOOKUP($J33,Assumptions!$H$5:$K$104,3,FALSE),"Check technician list")))</f>
        <v/>
      </c>
      <c r="Q33" s="19">
        <f>IF($A33="","",IF($J33="","",IFERROR(VLOOKUP($J33,Assumptions!$H$5:$K$104,4,FALSE),"Check technician list")))</f>
        <v/>
      </c>
      <c r="R33" s="19">
        <f>IF($A33="","",IF(OR($N33="Completed",$N33="Cancelled"),"Closed / no dispatch check",IF($N33="","Check status",IF(OR($B33="",$C33=""),"Check date or time window",IF($F33="","Check service zone",IF($I33="","Check required skill",IF($L33="","Check labor estimate",IF($J33="","Assign technician",IF($O33="Check technician list","Check technician list",IF($Q33&lt;&gt;"Available","Check technician availability",IF(AND(OR($O33="Multi-Skill",$O33=$I33),OR($P33="All Zones",$P33=$F33),$L33&lt;=Assumptions!$B$5),"Ready for human review",IF(AND(NOT(OR($O33="Multi-Skill",$O33=$I33)),NOT(OR($P33="All Zones",$P33=$F33))),"Check skill and zone",IF(NOT(OR($O33="Multi-Skill",$O33=$I33)),"Check skill",IF(NOT(OR($P33="All Zones",$P33=$F33)),"Check zone","Check labor estimate"))))))))))))))</f>
        <v/>
      </c>
      <c r="S33" s="19">
        <f>IF($A33="","",IF(OR($J33="",$B33="",$C33="",$N33="Completed",$N33="Cancelled"),"",IF(COUNTIFS($J$6:$J$105,$J33,$B$6:$B$105,$B33,$C$6:$C$105,$C33,$N$6:$N$105,"&lt;&gt;Completed",$N$6:$N$105,"&lt;&gt;Cancelled")&gt;1,"Check time overlap","No matching window overlap")))</f>
        <v/>
      </c>
    </row>
    <row r="34" ht="34" customHeight="1">
      <c r="A34" s="15" t="n"/>
      <c r="B34" s="28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29" t="n"/>
      <c r="M34" s="15" t="n"/>
      <c r="N34" s="15" t="n"/>
      <c r="O34" s="18">
        <f>IF($A34="","",IF($J34="","",IFERROR(VLOOKUP($J34,Assumptions!$H$5:$K$104,2,FALSE),"Check technician list")))</f>
        <v/>
      </c>
      <c r="P34" s="18">
        <f>IF($A34="","",IF($J34="","",IFERROR(VLOOKUP($J34,Assumptions!$H$5:$K$104,3,FALSE),"Check technician list")))</f>
        <v/>
      </c>
      <c r="Q34" s="18">
        <f>IF($A34="","",IF($J34="","",IFERROR(VLOOKUP($J34,Assumptions!$H$5:$K$104,4,FALSE),"Check technician list")))</f>
        <v/>
      </c>
      <c r="R34" s="18">
        <f>IF($A34="","",IF(OR($N34="Completed",$N34="Cancelled"),"Closed / no dispatch check",IF($N34="","Check status",IF(OR($B34="",$C34=""),"Check date or time window",IF($F34="","Check service zone",IF($I34="","Check required skill",IF($L34="","Check labor estimate",IF($J34="","Assign technician",IF($O34="Check technician list","Check technician list",IF($Q34&lt;&gt;"Available","Check technician availability",IF(AND(OR($O34="Multi-Skill",$O34=$I34),OR($P34="All Zones",$P34=$F34),$L34&lt;=Assumptions!$B$5),"Ready for human review",IF(AND(NOT(OR($O34="Multi-Skill",$O34=$I34)),NOT(OR($P34="All Zones",$P34=$F34))),"Check skill and zone",IF(NOT(OR($O34="Multi-Skill",$O34=$I34)),"Check skill",IF(NOT(OR($P34="All Zones",$P34=$F34)),"Check zone","Check labor estimate"))))))))))))))</f>
        <v/>
      </c>
      <c r="S34" s="18">
        <f>IF($A34="","",IF(OR($J34="",$B34="",$C34="",$N34="Completed",$N34="Cancelled"),"",IF(COUNTIFS($J$6:$J$105,$J34,$B$6:$B$105,$B34,$C$6:$C$105,$C34,$N$6:$N$105,"&lt;&gt;Completed",$N$6:$N$105,"&lt;&gt;Cancelled")&gt;1,"Check time overlap","No matching window overlap")))</f>
        <v/>
      </c>
    </row>
    <row r="35" ht="34" customHeight="1">
      <c r="A35" s="15" t="n"/>
      <c r="B35" s="28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29" t="n"/>
      <c r="M35" s="15" t="n"/>
      <c r="N35" s="15" t="n"/>
      <c r="O35" s="19">
        <f>IF($A35="","",IF($J35="","",IFERROR(VLOOKUP($J35,Assumptions!$H$5:$K$104,2,FALSE),"Check technician list")))</f>
        <v/>
      </c>
      <c r="P35" s="19">
        <f>IF($A35="","",IF($J35="","",IFERROR(VLOOKUP($J35,Assumptions!$H$5:$K$104,3,FALSE),"Check technician list")))</f>
        <v/>
      </c>
      <c r="Q35" s="19">
        <f>IF($A35="","",IF($J35="","",IFERROR(VLOOKUP($J35,Assumptions!$H$5:$K$104,4,FALSE),"Check technician list")))</f>
        <v/>
      </c>
      <c r="R35" s="19">
        <f>IF($A35="","",IF(OR($N35="Completed",$N35="Cancelled"),"Closed / no dispatch check",IF($N35="","Check status",IF(OR($B35="",$C35=""),"Check date or time window",IF($F35="","Check service zone",IF($I35="","Check required skill",IF($L35="","Check labor estimate",IF($J35="","Assign technician",IF($O35="Check technician list","Check technician list",IF($Q35&lt;&gt;"Available","Check technician availability",IF(AND(OR($O35="Multi-Skill",$O35=$I35),OR($P35="All Zones",$P35=$F35),$L35&lt;=Assumptions!$B$5),"Ready for human review",IF(AND(NOT(OR($O35="Multi-Skill",$O35=$I35)),NOT(OR($P35="All Zones",$P35=$F35))),"Check skill and zone",IF(NOT(OR($O35="Multi-Skill",$O35=$I35)),"Check skill",IF(NOT(OR($P35="All Zones",$P35=$F35)),"Check zone","Check labor estimate"))))))))))))))</f>
        <v/>
      </c>
      <c r="S35" s="19">
        <f>IF($A35="","",IF(OR($J35="",$B35="",$C35="",$N35="Completed",$N35="Cancelled"),"",IF(COUNTIFS($J$6:$J$105,$J35,$B$6:$B$105,$B35,$C$6:$C$105,$C35,$N$6:$N$105,"&lt;&gt;Completed",$N$6:$N$105,"&lt;&gt;Cancelled")&gt;1,"Check time overlap","No matching window overlap")))</f>
        <v/>
      </c>
    </row>
    <row r="36" ht="34" customHeight="1">
      <c r="A36" s="15" t="n"/>
      <c r="B36" s="28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29" t="n"/>
      <c r="M36" s="15" t="n"/>
      <c r="N36" s="15" t="n"/>
      <c r="O36" s="18">
        <f>IF($A36="","",IF($J36="","",IFERROR(VLOOKUP($J36,Assumptions!$H$5:$K$104,2,FALSE),"Check technician list")))</f>
        <v/>
      </c>
      <c r="P36" s="18">
        <f>IF($A36="","",IF($J36="","",IFERROR(VLOOKUP($J36,Assumptions!$H$5:$K$104,3,FALSE),"Check technician list")))</f>
        <v/>
      </c>
      <c r="Q36" s="18">
        <f>IF($A36="","",IF($J36="","",IFERROR(VLOOKUP($J36,Assumptions!$H$5:$K$104,4,FALSE),"Check technician list")))</f>
        <v/>
      </c>
      <c r="R36" s="18">
        <f>IF($A36="","",IF(OR($N36="Completed",$N36="Cancelled"),"Closed / no dispatch check",IF($N36="","Check status",IF(OR($B36="",$C36=""),"Check date or time window",IF($F36="","Check service zone",IF($I36="","Check required skill",IF($L36="","Check labor estimate",IF($J36="","Assign technician",IF($O36="Check technician list","Check technician list",IF($Q36&lt;&gt;"Available","Check technician availability",IF(AND(OR($O36="Multi-Skill",$O36=$I36),OR($P36="All Zones",$P36=$F36),$L36&lt;=Assumptions!$B$5),"Ready for human review",IF(AND(NOT(OR($O36="Multi-Skill",$O36=$I36)),NOT(OR($P36="All Zones",$P36=$F36))),"Check skill and zone",IF(NOT(OR($O36="Multi-Skill",$O36=$I36)),"Check skill",IF(NOT(OR($P36="All Zones",$P36=$F36)),"Check zone","Check labor estimate"))))))))))))))</f>
        <v/>
      </c>
      <c r="S36" s="18">
        <f>IF($A36="","",IF(OR($J36="",$B36="",$C36="",$N36="Completed",$N36="Cancelled"),"",IF(COUNTIFS($J$6:$J$105,$J36,$B$6:$B$105,$B36,$C$6:$C$105,$C36,$N$6:$N$105,"&lt;&gt;Completed",$N$6:$N$105,"&lt;&gt;Cancelled")&gt;1,"Check time overlap","No matching window overlap")))</f>
        <v/>
      </c>
    </row>
    <row r="37" ht="34" customHeight="1">
      <c r="A37" s="15" t="n"/>
      <c r="B37" s="28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29" t="n"/>
      <c r="M37" s="15" t="n"/>
      <c r="N37" s="15" t="n"/>
      <c r="O37" s="19">
        <f>IF($A37="","",IF($J37="","",IFERROR(VLOOKUP($J37,Assumptions!$H$5:$K$104,2,FALSE),"Check technician list")))</f>
        <v/>
      </c>
      <c r="P37" s="19">
        <f>IF($A37="","",IF($J37="","",IFERROR(VLOOKUP($J37,Assumptions!$H$5:$K$104,3,FALSE),"Check technician list")))</f>
        <v/>
      </c>
      <c r="Q37" s="19">
        <f>IF($A37="","",IF($J37="","",IFERROR(VLOOKUP($J37,Assumptions!$H$5:$K$104,4,FALSE),"Check technician list")))</f>
        <v/>
      </c>
      <c r="R37" s="19">
        <f>IF($A37="","",IF(OR($N37="Completed",$N37="Cancelled"),"Closed / no dispatch check",IF($N37="","Check status",IF(OR($B37="",$C37=""),"Check date or time window",IF($F37="","Check service zone",IF($I37="","Check required skill",IF($L37="","Check labor estimate",IF($J37="","Assign technician",IF($O37="Check technician list","Check technician list",IF($Q37&lt;&gt;"Available","Check technician availability",IF(AND(OR($O37="Multi-Skill",$O37=$I37),OR($P37="All Zones",$P37=$F37),$L37&lt;=Assumptions!$B$5),"Ready for human review",IF(AND(NOT(OR($O37="Multi-Skill",$O37=$I37)),NOT(OR($P37="All Zones",$P37=$F37))),"Check skill and zone",IF(NOT(OR($O37="Multi-Skill",$O37=$I37)),"Check skill",IF(NOT(OR($P37="All Zones",$P37=$F37)),"Check zone","Check labor estimate"))))))))))))))</f>
        <v/>
      </c>
      <c r="S37" s="19">
        <f>IF($A37="","",IF(OR($J37="",$B37="",$C37="",$N37="Completed",$N37="Cancelled"),"",IF(COUNTIFS($J$6:$J$105,$J37,$B$6:$B$105,$B37,$C$6:$C$105,$C37,$N$6:$N$105,"&lt;&gt;Completed",$N$6:$N$105,"&lt;&gt;Cancelled")&gt;1,"Check time overlap","No matching window overlap")))</f>
        <v/>
      </c>
    </row>
    <row r="38" ht="34" customHeight="1">
      <c r="A38" s="15" t="n"/>
      <c r="B38" s="28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29" t="n"/>
      <c r="M38" s="15" t="n"/>
      <c r="N38" s="15" t="n"/>
      <c r="O38" s="18">
        <f>IF($A38="","",IF($J38="","",IFERROR(VLOOKUP($J38,Assumptions!$H$5:$K$104,2,FALSE),"Check technician list")))</f>
        <v/>
      </c>
      <c r="P38" s="18">
        <f>IF($A38="","",IF($J38="","",IFERROR(VLOOKUP($J38,Assumptions!$H$5:$K$104,3,FALSE),"Check technician list")))</f>
        <v/>
      </c>
      <c r="Q38" s="18">
        <f>IF($A38="","",IF($J38="","",IFERROR(VLOOKUP($J38,Assumptions!$H$5:$K$104,4,FALSE),"Check technician list")))</f>
        <v/>
      </c>
      <c r="R38" s="18">
        <f>IF($A38="","",IF(OR($N38="Completed",$N38="Cancelled"),"Closed / no dispatch check",IF($N38="","Check status",IF(OR($B38="",$C38=""),"Check date or time window",IF($F38="","Check service zone",IF($I38="","Check required skill",IF($L38="","Check labor estimate",IF($J38="","Assign technician",IF($O38="Check technician list","Check technician list",IF($Q38&lt;&gt;"Available","Check technician availability",IF(AND(OR($O38="Multi-Skill",$O38=$I38),OR($P38="All Zones",$P38=$F38),$L38&lt;=Assumptions!$B$5),"Ready for human review",IF(AND(NOT(OR($O38="Multi-Skill",$O38=$I38)),NOT(OR($P38="All Zones",$P38=$F38))),"Check skill and zone",IF(NOT(OR($O38="Multi-Skill",$O38=$I38)),"Check skill",IF(NOT(OR($P38="All Zones",$P38=$F38)),"Check zone","Check labor estimate"))))))))))))))</f>
        <v/>
      </c>
      <c r="S38" s="18">
        <f>IF($A38="","",IF(OR($J38="",$B38="",$C38="",$N38="Completed",$N38="Cancelled"),"",IF(COUNTIFS($J$6:$J$105,$J38,$B$6:$B$105,$B38,$C$6:$C$105,$C38,$N$6:$N$105,"&lt;&gt;Completed",$N$6:$N$105,"&lt;&gt;Cancelled")&gt;1,"Check time overlap","No matching window overlap")))</f>
        <v/>
      </c>
    </row>
    <row r="39" ht="34" customHeight="1">
      <c r="A39" s="15" t="n"/>
      <c r="B39" s="28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29" t="n"/>
      <c r="M39" s="15" t="n"/>
      <c r="N39" s="15" t="n"/>
      <c r="O39" s="19">
        <f>IF($A39="","",IF($J39="","",IFERROR(VLOOKUP($J39,Assumptions!$H$5:$K$104,2,FALSE),"Check technician list")))</f>
        <v/>
      </c>
      <c r="P39" s="19">
        <f>IF($A39="","",IF($J39="","",IFERROR(VLOOKUP($J39,Assumptions!$H$5:$K$104,3,FALSE),"Check technician list")))</f>
        <v/>
      </c>
      <c r="Q39" s="19">
        <f>IF($A39="","",IF($J39="","",IFERROR(VLOOKUP($J39,Assumptions!$H$5:$K$104,4,FALSE),"Check technician list")))</f>
        <v/>
      </c>
      <c r="R39" s="19">
        <f>IF($A39="","",IF(OR($N39="Completed",$N39="Cancelled"),"Closed / no dispatch check",IF($N39="","Check status",IF(OR($B39="",$C39=""),"Check date or time window",IF($F39="","Check service zone",IF($I39="","Check required skill",IF($L39="","Check labor estimate",IF($J39="","Assign technician",IF($O39="Check technician list","Check technician list",IF($Q39&lt;&gt;"Available","Check technician availability",IF(AND(OR($O39="Multi-Skill",$O39=$I39),OR($P39="All Zones",$P39=$F39),$L39&lt;=Assumptions!$B$5),"Ready for human review",IF(AND(NOT(OR($O39="Multi-Skill",$O39=$I39)),NOT(OR($P39="All Zones",$P39=$F39))),"Check skill and zone",IF(NOT(OR($O39="Multi-Skill",$O39=$I39)),"Check skill",IF(NOT(OR($P39="All Zones",$P39=$F39)),"Check zone","Check labor estimate"))))))))))))))</f>
        <v/>
      </c>
      <c r="S39" s="19">
        <f>IF($A39="","",IF(OR($J39="",$B39="",$C39="",$N39="Completed",$N39="Cancelled"),"",IF(COUNTIFS($J$6:$J$105,$J39,$B$6:$B$105,$B39,$C$6:$C$105,$C39,$N$6:$N$105,"&lt;&gt;Completed",$N$6:$N$105,"&lt;&gt;Cancelled")&gt;1,"Check time overlap","No matching window overlap")))</f>
        <v/>
      </c>
    </row>
    <row r="40" ht="34" customHeight="1">
      <c r="A40" s="15" t="n"/>
      <c r="B40" s="28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29" t="n"/>
      <c r="M40" s="15" t="n"/>
      <c r="N40" s="15" t="n"/>
      <c r="O40" s="18">
        <f>IF($A40="","",IF($J40="","",IFERROR(VLOOKUP($J40,Assumptions!$H$5:$K$104,2,FALSE),"Check technician list")))</f>
        <v/>
      </c>
      <c r="P40" s="18">
        <f>IF($A40="","",IF($J40="","",IFERROR(VLOOKUP($J40,Assumptions!$H$5:$K$104,3,FALSE),"Check technician list")))</f>
        <v/>
      </c>
      <c r="Q40" s="18">
        <f>IF($A40="","",IF($J40="","",IFERROR(VLOOKUP($J40,Assumptions!$H$5:$K$104,4,FALSE),"Check technician list")))</f>
        <v/>
      </c>
      <c r="R40" s="18">
        <f>IF($A40="","",IF(OR($N40="Completed",$N40="Cancelled"),"Closed / no dispatch check",IF($N40="","Check status",IF(OR($B40="",$C40=""),"Check date or time window",IF($F40="","Check service zone",IF($I40="","Check required skill",IF($L40="","Check labor estimate",IF($J40="","Assign technician",IF($O40="Check technician list","Check technician list",IF($Q40&lt;&gt;"Available","Check technician availability",IF(AND(OR($O40="Multi-Skill",$O40=$I40),OR($P40="All Zones",$P40=$F40),$L40&lt;=Assumptions!$B$5),"Ready for human review",IF(AND(NOT(OR($O40="Multi-Skill",$O40=$I40)),NOT(OR($P40="All Zones",$P40=$F40))),"Check skill and zone",IF(NOT(OR($O40="Multi-Skill",$O40=$I40)),"Check skill",IF(NOT(OR($P40="All Zones",$P40=$F40)),"Check zone","Check labor estimate"))))))))))))))</f>
        <v/>
      </c>
      <c r="S40" s="18">
        <f>IF($A40="","",IF(OR($J40="",$B40="",$C40="",$N40="Completed",$N40="Cancelled"),"",IF(COUNTIFS($J$6:$J$105,$J40,$B$6:$B$105,$B40,$C$6:$C$105,$C40,$N$6:$N$105,"&lt;&gt;Completed",$N$6:$N$105,"&lt;&gt;Cancelled")&gt;1,"Check time overlap","No matching window overlap")))</f>
        <v/>
      </c>
    </row>
    <row r="41" ht="34" customHeight="1">
      <c r="A41" s="15" t="n"/>
      <c r="B41" s="28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29" t="n"/>
      <c r="M41" s="15" t="n"/>
      <c r="N41" s="15" t="n"/>
      <c r="O41" s="19">
        <f>IF($A41="","",IF($J41="","",IFERROR(VLOOKUP($J41,Assumptions!$H$5:$K$104,2,FALSE),"Check technician list")))</f>
        <v/>
      </c>
      <c r="P41" s="19">
        <f>IF($A41="","",IF($J41="","",IFERROR(VLOOKUP($J41,Assumptions!$H$5:$K$104,3,FALSE),"Check technician list")))</f>
        <v/>
      </c>
      <c r="Q41" s="19">
        <f>IF($A41="","",IF($J41="","",IFERROR(VLOOKUP($J41,Assumptions!$H$5:$K$104,4,FALSE),"Check technician list")))</f>
        <v/>
      </c>
      <c r="R41" s="19">
        <f>IF($A41="","",IF(OR($N41="Completed",$N41="Cancelled"),"Closed / no dispatch check",IF($N41="","Check status",IF(OR($B41="",$C41=""),"Check date or time window",IF($F41="","Check service zone",IF($I41="","Check required skill",IF($L41="","Check labor estimate",IF($J41="","Assign technician",IF($O41="Check technician list","Check technician list",IF($Q41&lt;&gt;"Available","Check technician availability",IF(AND(OR($O41="Multi-Skill",$O41=$I41),OR($P41="All Zones",$P41=$F41),$L41&lt;=Assumptions!$B$5),"Ready for human review",IF(AND(NOT(OR($O41="Multi-Skill",$O41=$I41)),NOT(OR($P41="All Zones",$P41=$F41))),"Check skill and zone",IF(NOT(OR($O41="Multi-Skill",$O41=$I41)),"Check skill",IF(NOT(OR($P41="All Zones",$P41=$F41)),"Check zone","Check labor estimate"))))))))))))))</f>
        <v/>
      </c>
      <c r="S41" s="19">
        <f>IF($A41="","",IF(OR($J41="",$B41="",$C41="",$N41="Completed",$N41="Cancelled"),"",IF(COUNTIFS($J$6:$J$105,$J41,$B$6:$B$105,$B41,$C$6:$C$105,$C41,$N$6:$N$105,"&lt;&gt;Completed",$N$6:$N$105,"&lt;&gt;Cancelled")&gt;1,"Check time overlap","No matching window overlap")))</f>
        <v/>
      </c>
    </row>
    <row r="42" ht="34" customHeight="1">
      <c r="A42" s="15" t="n"/>
      <c r="B42" s="28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29" t="n"/>
      <c r="M42" s="15" t="n"/>
      <c r="N42" s="15" t="n"/>
      <c r="O42" s="18">
        <f>IF($A42="","",IF($J42="","",IFERROR(VLOOKUP($J42,Assumptions!$H$5:$K$104,2,FALSE),"Check technician list")))</f>
        <v/>
      </c>
      <c r="P42" s="18">
        <f>IF($A42="","",IF($J42="","",IFERROR(VLOOKUP($J42,Assumptions!$H$5:$K$104,3,FALSE),"Check technician list")))</f>
        <v/>
      </c>
      <c r="Q42" s="18">
        <f>IF($A42="","",IF($J42="","",IFERROR(VLOOKUP($J42,Assumptions!$H$5:$K$104,4,FALSE),"Check technician list")))</f>
        <v/>
      </c>
      <c r="R42" s="18">
        <f>IF($A42="","",IF(OR($N42="Completed",$N42="Cancelled"),"Closed / no dispatch check",IF($N42="","Check status",IF(OR($B42="",$C42=""),"Check date or time window",IF($F42="","Check service zone",IF($I42="","Check required skill",IF($L42="","Check labor estimate",IF($J42="","Assign technician",IF($O42="Check technician list","Check technician list",IF($Q42&lt;&gt;"Available","Check technician availability",IF(AND(OR($O42="Multi-Skill",$O42=$I42),OR($P42="All Zones",$P42=$F42),$L42&lt;=Assumptions!$B$5),"Ready for human review",IF(AND(NOT(OR($O42="Multi-Skill",$O42=$I42)),NOT(OR($P42="All Zones",$P42=$F42))),"Check skill and zone",IF(NOT(OR($O42="Multi-Skill",$O42=$I42)),"Check skill",IF(NOT(OR($P42="All Zones",$P42=$F42)),"Check zone","Check labor estimate"))))))))))))))</f>
        <v/>
      </c>
      <c r="S42" s="18">
        <f>IF($A42="","",IF(OR($J42="",$B42="",$C42="",$N42="Completed",$N42="Cancelled"),"",IF(COUNTIFS($J$6:$J$105,$J42,$B$6:$B$105,$B42,$C$6:$C$105,$C42,$N$6:$N$105,"&lt;&gt;Completed",$N$6:$N$105,"&lt;&gt;Cancelled")&gt;1,"Check time overlap","No matching window overlap")))</f>
        <v/>
      </c>
    </row>
    <row r="43" ht="34" customHeight="1">
      <c r="A43" s="15" t="n"/>
      <c r="B43" s="28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29" t="n"/>
      <c r="M43" s="15" t="n"/>
      <c r="N43" s="15" t="n"/>
      <c r="O43" s="19">
        <f>IF($A43="","",IF($J43="","",IFERROR(VLOOKUP($J43,Assumptions!$H$5:$K$104,2,FALSE),"Check technician list")))</f>
        <v/>
      </c>
      <c r="P43" s="19">
        <f>IF($A43="","",IF($J43="","",IFERROR(VLOOKUP($J43,Assumptions!$H$5:$K$104,3,FALSE),"Check technician list")))</f>
        <v/>
      </c>
      <c r="Q43" s="19">
        <f>IF($A43="","",IF($J43="","",IFERROR(VLOOKUP($J43,Assumptions!$H$5:$K$104,4,FALSE),"Check technician list")))</f>
        <v/>
      </c>
      <c r="R43" s="19">
        <f>IF($A43="","",IF(OR($N43="Completed",$N43="Cancelled"),"Closed / no dispatch check",IF($N43="","Check status",IF(OR($B43="",$C43=""),"Check date or time window",IF($F43="","Check service zone",IF($I43="","Check required skill",IF($L43="","Check labor estimate",IF($J43="","Assign technician",IF($O43="Check technician list","Check technician list",IF($Q43&lt;&gt;"Available","Check technician availability",IF(AND(OR($O43="Multi-Skill",$O43=$I43),OR($P43="All Zones",$P43=$F43),$L43&lt;=Assumptions!$B$5),"Ready for human review",IF(AND(NOT(OR($O43="Multi-Skill",$O43=$I43)),NOT(OR($P43="All Zones",$P43=$F43))),"Check skill and zone",IF(NOT(OR($O43="Multi-Skill",$O43=$I43)),"Check skill",IF(NOT(OR($P43="All Zones",$P43=$F43)),"Check zone","Check labor estimate"))))))))))))))</f>
        <v/>
      </c>
      <c r="S43" s="19">
        <f>IF($A43="","",IF(OR($J43="",$B43="",$C43="",$N43="Completed",$N43="Cancelled"),"",IF(COUNTIFS($J$6:$J$105,$J43,$B$6:$B$105,$B43,$C$6:$C$105,$C43,$N$6:$N$105,"&lt;&gt;Completed",$N$6:$N$105,"&lt;&gt;Cancelled")&gt;1,"Check time overlap","No matching window overlap")))</f>
        <v/>
      </c>
    </row>
    <row r="44" ht="34" customHeight="1">
      <c r="A44" s="15" t="n"/>
      <c r="B44" s="28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29" t="n"/>
      <c r="M44" s="15" t="n"/>
      <c r="N44" s="15" t="n"/>
      <c r="O44" s="18">
        <f>IF($A44="","",IF($J44="","",IFERROR(VLOOKUP($J44,Assumptions!$H$5:$K$104,2,FALSE),"Check technician list")))</f>
        <v/>
      </c>
      <c r="P44" s="18">
        <f>IF($A44="","",IF($J44="","",IFERROR(VLOOKUP($J44,Assumptions!$H$5:$K$104,3,FALSE),"Check technician list")))</f>
        <v/>
      </c>
      <c r="Q44" s="18">
        <f>IF($A44="","",IF($J44="","",IFERROR(VLOOKUP($J44,Assumptions!$H$5:$K$104,4,FALSE),"Check technician list")))</f>
        <v/>
      </c>
      <c r="R44" s="18">
        <f>IF($A44="","",IF(OR($N44="Completed",$N44="Cancelled"),"Closed / no dispatch check",IF($N44="","Check status",IF(OR($B44="",$C44=""),"Check date or time window",IF($F44="","Check service zone",IF($I44="","Check required skill",IF($L44="","Check labor estimate",IF($J44="","Assign technician",IF($O44="Check technician list","Check technician list",IF($Q44&lt;&gt;"Available","Check technician availability",IF(AND(OR($O44="Multi-Skill",$O44=$I44),OR($P44="All Zones",$P44=$F44),$L44&lt;=Assumptions!$B$5),"Ready for human review",IF(AND(NOT(OR($O44="Multi-Skill",$O44=$I44)),NOT(OR($P44="All Zones",$P44=$F44))),"Check skill and zone",IF(NOT(OR($O44="Multi-Skill",$O44=$I44)),"Check skill",IF(NOT(OR($P44="All Zones",$P44=$F44)),"Check zone","Check labor estimate"))))))))))))))</f>
        <v/>
      </c>
      <c r="S44" s="18">
        <f>IF($A44="","",IF(OR($J44="",$B44="",$C44="",$N44="Completed",$N44="Cancelled"),"",IF(COUNTIFS($J$6:$J$105,$J44,$B$6:$B$105,$B44,$C$6:$C$105,$C44,$N$6:$N$105,"&lt;&gt;Completed",$N$6:$N$105,"&lt;&gt;Cancelled")&gt;1,"Check time overlap","No matching window overlap")))</f>
        <v/>
      </c>
    </row>
    <row r="45" ht="34" customHeight="1">
      <c r="A45" s="15" t="n"/>
      <c r="B45" s="28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29" t="n"/>
      <c r="M45" s="15" t="n"/>
      <c r="N45" s="15" t="n"/>
      <c r="O45" s="19">
        <f>IF($A45="","",IF($J45="","",IFERROR(VLOOKUP($J45,Assumptions!$H$5:$K$104,2,FALSE),"Check technician list")))</f>
        <v/>
      </c>
      <c r="P45" s="19">
        <f>IF($A45="","",IF($J45="","",IFERROR(VLOOKUP($J45,Assumptions!$H$5:$K$104,3,FALSE),"Check technician list")))</f>
        <v/>
      </c>
      <c r="Q45" s="19">
        <f>IF($A45="","",IF($J45="","",IFERROR(VLOOKUP($J45,Assumptions!$H$5:$K$104,4,FALSE),"Check technician list")))</f>
        <v/>
      </c>
      <c r="R45" s="19">
        <f>IF($A45="","",IF(OR($N45="Completed",$N45="Cancelled"),"Closed / no dispatch check",IF($N45="","Check status",IF(OR($B45="",$C45=""),"Check date or time window",IF($F45="","Check service zone",IF($I45="","Check required skill",IF($L45="","Check labor estimate",IF($J45="","Assign technician",IF($O45="Check technician list","Check technician list",IF($Q45&lt;&gt;"Available","Check technician availability",IF(AND(OR($O45="Multi-Skill",$O45=$I45),OR($P45="All Zones",$P45=$F45),$L45&lt;=Assumptions!$B$5),"Ready for human review",IF(AND(NOT(OR($O45="Multi-Skill",$O45=$I45)),NOT(OR($P45="All Zones",$P45=$F45))),"Check skill and zone",IF(NOT(OR($O45="Multi-Skill",$O45=$I45)),"Check skill",IF(NOT(OR($P45="All Zones",$P45=$F45)),"Check zone","Check labor estimate"))))))))))))))</f>
        <v/>
      </c>
      <c r="S45" s="19">
        <f>IF($A45="","",IF(OR($J45="",$B45="",$C45="",$N45="Completed",$N45="Cancelled"),"",IF(COUNTIFS($J$6:$J$105,$J45,$B$6:$B$105,$B45,$C$6:$C$105,$C45,$N$6:$N$105,"&lt;&gt;Completed",$N$6:$N$105,"&lt;&gt;Cancelled")&gt;1,"Check time overlap","No matching window overlap")))</f>
        <v/>
      </c>
    </row>
    <row r="46" ht="34" customHeight="1">
      <c r="A46" s="15" t="n"/>
      <c r="B46" s="28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29" t="n"/>
      <c r="M46" s="15" t="n"/>
      <c r="N46" s="15" t="n"/>
      <c r="O46" s="18">
        <f>IF($A46="","",IF($J46="","",IFERROR(VLOOKUP($J46,Assumptions!$H$5:$K$104,2,FALSE),"Check technician list")))</f>
        <v/>
      </c>
      <c r="P46" s="18">
        <f>IF($A46="","",IF($J46="","",IFERROR(VLOOKUP($J46,Assumptions!$H$5:$K$104,3,FALSE),"Check technician list")))</f>
        <v/>
      </c>
      <c r="Q46" s="18">
        <f>IF($A46="","",IF($J46="","",IFERROR(VLOOKUP($J46,Assumptions!$H$5:$K$104,4,FALSE),"Check technician list")))</f>
        <v/>
      </c>
      <c r="R46" s="18">
        <f>IF($A46="","",IF(OR($N46="Completed",$N46="Cancelled"),"Closed / no dispatch check",IF($N46="","Check status",IF(OR($B46="",$C46=""),"Check date or time window",IF($F46="","Check service zone",IF($I46="","Check required skill",IF($L46="","Check labor estimate",IF($J46="","Assign technician",IF($O46="Check technician list","Check technician list",IF($Q46&lt;&gt;"Available","Check technician availability",IF(AND(OR($O46="Multi-Skill",$O46=$I46),OR($P46="All Zones",$P46=$F46),$L46&lt;=Assumptions!$B$5),"Ready for human review",IF(AND(NOT(OR($O46="Multi-Skill",$O46=$I46)),NOT(OR($P46="All Zones",$P46=$F46))),"Check skill and zone",IF(NOT(OR($O46="Multi-Skill",$O46=$I46)),"Check skill",IF(NOT(OR($P46="All Zones",$P46=$F46)),"Check zone","Check labor estimate"))))))))))))))</f>
        <v/>
      </c>
      <c r="S46" s="18">
        <f>IF($A46="","",IF(OR($J46="",$B46="",$C46="",$N46="Completed",$N46="Cancelled"),"",IF(COUNTIFS($J$6:$J$105,$J46,$B$6:$B$105,$B46,$C$6:$C$105,$C46,$N$6:$N$105,"&lt;&gt;Completed",$N$6:$N$105,"&lt;&gt;Cancelled")&gt;1,"Check time overlap","No matching window overlap")))</f>
        <v/>
      </c>
    </row>
    <row r="47" ht="34" customHeight="1">
      <c r="A47" s="15" t="n"/>
      <c r="B47" s="28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29" t="n"/>
      <c r="M47" s="15" t="n"/>
      <c r="N47" s="15" t="n"/>
      <c r="O47" s="19">
        <f>IF($A47="","",IF($J47="","",IFERROR(VLOOKUP($J47,Assumptions!$H$5:$K$104,2,FALSE),"Check technician list")))</f>
        <v/>
      </c>
      <c r="P47" s="19">
        <f>IF($A47="","",IF($J47="","",IFERROR(VLOOKUP($J47,Assumptions!$H$5:$K$104,3,FALSE),"Check technician list")))</f>
        <v/>
      </c>
      <c r="Q47" s="19">
        <f>IF($A47="","",IF($J47="","",IFERROR(VLOOKUP($J47,Assumptions!$H$5:$K$104,4,FALSE),"Check technician list")))</f>
        <v/>
      </c>
      <c r="R47" s="19">
        <f>IF($A47="","",IF(OR($N47="Completed",$N47="Cancelled"),"Closed / no dispatch check",IF($N47="","Check status",IF(OR($B47="",$C47=""),"Check date or time window",IF($F47="","Check service zone",IF($I47="","Check required skill",IF($L47="","Check labor estimate",IF($J47="","Assign technician",IF($O47="Check technician list","Check technician list",IF($Q47&lt;&gt;"Available","Check technician availability",IF(AND(OR($O47="Multi-Skill",$O47=$I47),OR($P47="All Zones",$P47=$F47),$L47&lt;=Assumptions!$B$5),"Ready for human review",IF(AND(NOT(OR($O47="Multi-Skill",$O47=$I47)),NOT(OR($P47="All Zones",$P47=$F47))),"Check skill and zone",IF(NOT(OR($O47="Multi-Skill",$O47=$I47)),"Check skill",IF(NOT(OR($P47="All Zones",$P47=$F47)),"Check zone","Check labor estimate"))))))))))))))</f>
        <v/>
      </c>
      <c r="S47" s="19">
        <f>IF($A47="","",IF(OR($J47="",$B47="",$C47="",$N47="Completed",$N47="Cancelled"),"",IF(COUNTIFS($J$6:$J$105,$J47,$B$6:$B$105,$B47,$C$6:$C$105,$C47,$N$6:$N$105,"&lt;&gt;Completed",$N$6:$N$105,"&lt;&gt;Cancelled")&gt;1,"Check time overlap","No matching window overlap")))</f>
        <v/>
      </c>
    </row>
    <row r="48" ht="34" customHeight="1">
      <c r="A48" s="15" t="n"/>
      <c r="B48" s="28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29" t="n"/>
      <c r="M48" s="15" t="n"/>
      <c r="N48" s="15" t="n"/>
      <c r="O48" s="18">
        <f>IF($A48="","",IF($J48="","",IFERROR(VLOOKUP($J48,Assumptions!$H$5:$K$104,2,FALSE),"Check technician list")))</f>
        <v/>
      </c>
      <c r="P48" s="18">
        <f>IF($A48="","",IF($J48="","",IFERROR(VLOOKUP($J48,Assumptions!$H$5:$K$104,3,FALSE),"Check technician list")))</f>
        <v/>
      </c>
      <c r="Q48" s="18">
        <f>IF($A48="","",IF($J48="","",IFERROR(VLOOKUP($J48,Assumptions!$H$5:$K$104,4,FALSE),"Check technician list")))</f>
        <v/>
      </c>
      <c r="R48" s="18">
        <f>IF($A48="","",IF(OR($N48="Completed",$N48="Cancelled"),"Closed / no dispatch check",IF($N48="","Check status",IF(OR($B48="",$C48=""),"Check date or time window",IF($F48="","Check service zone",IF($I48="","Check required skill",IF($L48="","Check labor estimate",IF($J48="","Assign technician",IF($O48="Check technician list","Check technician list",IF($Q48&lt;&gt;"Available","Check technician availability",IF(AND(OR($O48="Multi-Skill",$O48=$I48),OR($P48="All Zones",$P48=$F48),$L48&lt;=Assumptions!$B$5),"Ready for human review",IF(AND(NOT(OR($O48="Multi-Skill",$O48=$I48)),NOT(OR($P48="All Zones",$P48=$F48))),"Check skill and zone",IF(NOT(OR($O48="Multi-Skill",$O48=$I48)),"Check skill",IF(NOT(OR($P48="All Zones",$P48=$F48)),"Check zone","Check labor estimate"))))))))))))))</f>
        <v/>
      </c>
      <c r="S48" s="18">
        <f>IF($A48="","",IF(OR($J48="",$B48="",$C48="",$N48="Completed",$N48="Cancelled"),"",IF(COUNTIFS($J$6:$J$105,$J48,$B$6:$B$105,$B48,$C$6:$C$105,$C48,$N$6:$N$105,"&lt;&gt;Completed",$N$6:$N$105,"&lt;&gt;Cancelled")&gt;1,"Check time overlap","No matching window overlap")))</f>
        <v/>
      </c>
    </row>
    <row r="49" ht="34" customHeight="1">
      <c r="A49" s="15" t="n"/>
      <c r="B49" s="28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29" t="n"/>
      <c r="M49" s="15" t="n"/>
      <c r="N49" s="15" t="n"/>
      <c r="O49" s="19">
        <f>IF($A49="","",IF($J49="","",IFERROR(VLOOKUP($J49,Assumptions!$H$5:$K$104,2,FALSE),"Check technician list")))</f>
        <v/>
      </c>
      <c r="P49" s="19">
        <f>IF($A49="","",IF($J49="","",IFERROR(VLOOKUP($J49,Assumptions!$H$5:$K$104,3,FALSE),"Check technician list")))</f>
        <v/>
      </c>
      <c r="Q49" s="19">
        <f>IF($A49="","",IF($J49="","",IFERROR(VLOOKUP($J49,Assumptions!$H$5:$K$104,4,FALSE),"Check technician list")))</f>
        <v/>
      </c>
      <c r="R49" s="19">
        <f>IF($A49="","",IF(OR($N49="Completed",$N49="Cancelled"),"Closed / no dispatch check",IF($N49="","Check status",IF(OR($B49="",$C49=""),"Check date or time window",IF($F49="","Check service zone",IF($I49="","Check required skill",IF($L49="","Check labor estimate",IF($J49="","Assign technician",IF($O49="Check technician list","Check technician list",IF($Q49&lt;&gt;"Available","Check technician availability",IF(AND(OR($O49="Multi-Skill",$O49=$I49),OR($P49="All Zones",$P49=$F49),$L49&lt;=Assumptions!$B$5),"Ready for human review",IF(AND(NOT(OR($O49="Multi-Skill",$O49=$I49)),NOT(OR($P49="All Zones",$P49=$F49))),"Check skill and zone",IF(NOT(OR($O49="Multi-Skill",$O49=$I49)),"Check skill",IF(NOT(OR($P49="All Zones",$P49=$F49)),"Check zone","Check labor estimate"))))))))))))))</f>
        <v/>
      </c>
      <c r="S49" s="19">
        <f>IF($A49="","",IF(OR($J49="",$B49="",$C49="",$N49="Completed",$N49="Cancelled"),"",IF(COUNTIFS($J$6:$J$105,$J49,$B$6:$B$105,$B49,$C$6:$C$105,$C49,$N$6:$N$105,"&lt;&gt;Completed",$N$6:$N$105,"&lt;&gt;Cancelled")&gt;1,"Check time overlap","No matching window overlap")))</f>
        <v/>
      </c>
    </row>
    <row r="50" ht="34" customHeight="1">
      <c r="A50" s="15" t="n"/>
      <c r="B50" s="28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29" t="n"/>
      <c r="M50" s="15" t="n"/>
      <c r="N50" s="15" t="n"/>
      <c r="O50" s="18">
        <f>IF($A50="","",IF($J50="","",IFERROR(VLOOKUP($J50,Assumptions!$H$5:$K$104,2,FALSE),"Check technician list")))</f>
        <v/>
      </c>
      <c r="P50" s="18">
        <f>IF($A50="","",IF($J50="","",IFERROR(VLOOKUP($J50,Assumptions!$H$5:$K$104,3,FALSE),"Check technician list")))</f>
        <v/>
      </c>
      <c r="Q50" s="18">
        <f>IF($A50="","",IF($J50="","",IFERROR(VLOOKUP($J50,Assumptions!$H$5:$K$104,4,FALSE),"Check technician list")))</f>
        <v/>
      </c>
      <c r="R50" s="18">
        <f>IF($A50="","",IF(OR($N50="Completed",$N50="Cancelled"),"Closed / no dispatch check",IF($N50="","Check status",IF(OR($B50="",$C50=""),"Check date or time window",IF($F50="","Check service zone",IF($I50="","Check required skill",IF($L50="","Check labor estimate",IF($J50="","Assign technician",IF($O50="Check technician list","Check technician list",IF($Q50&lt;&gt;"Available","Check technician availability",IF(AND(OR($O50="Multi-Skill",$O50=$I50),OR($P50="All Zones",$P50=$F50),$L50&lt;=Assumptions!$B$5),"Ready for human review",IF(AND(NOT(OR($O50="Multi-Skill",$O50=$I50)),NOT(OR($P50="All Zones",$P50=$F50))),"Check skill and zone",IF(NOT(OR($O50="Multi-Skill",$O50=$I50)),"Check skill",IF(NOT(OR($P50="All Zones",$P50=$F50)),"Check zone","Check labor estimate"))))))))))))))</f>
        <v/>
      </c>
      <c r="S50" s="18">
        <f>IF($A50="","",IF(OR($J50="",$B50="",$C50="",$N50="Completed",$N50="Cancelled"),"",IF(COUNTIFS($J$6:$J$105,$J50,$B$6:$B$105,$B50,$C$6:$C$105,$C50,$N$6:$N$105,"&lt;&gt;Completed",$N$6:$N$105,"&lt;&gt;Cancelled")&gt;1,"Check time overlap","No matching window overlap")))</f>
        <v/>
      </c>
    </row>
    <row r="51" ht="34" customHeight="1">
      <c r="A51" s="15" t="n"/>
      <c r="B51" s="28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29" t="n"/>
      <c r="M51" s="15" t="n"/>
      <c r="N51" s="15" t="n"/>
      <c r="O51" s="19">
        <f>IF($A51="","",IF($J51="","",IFERROR(VLOOKUP($J51,Assumptions!$H$5:$K$104,2,FALSE),"Check technician list")))</f>
        <v/>
      </c>
      <c r="P51" s="19">
        <f>IF($A51="","",IF($J51="","",IFERROR(VLOOKUP($J51,Assumptions!$H$5:$K$104,3,FALSE),"Check technician list")))</f>
        <v/>
      </c>
      <c r="Q51" s="19">
        <f>IF($A51="","",IF($J51="","",IFERROR(VLOOKUP($J51,Assumptions!$H$5:$K$104,4,FALSE),"Check technician list")))</f>
        <v/>
      </c>
      <c r="R51" s="19">
        <f>IF($A51="","",IF(OR($N51="Completed",$N51="Cancelled"),"Closed / no dispatch check",IF($N51="","Check status",IF(OR($B51="",$C51=""),"Check date or time window",IF($F51="","Check service zone",IF($I51="","Check required skill",IF($L51="","Check labor estimate",IF($J51="","Assign technician",IF($O51="Check technician list","Check technician list",IF($Q51&lt;&gt;"Available","Check technician availability",IF(AND(OR($O51="Multi-Skill",$O51=$I51),OR($P51="All Zones",$P51=$F51),$L51&lt;=Assumptions!$B$5),"Ready for human review",IF(AND(NOT(OR($O51="Multi-Skill",$O51=$I51)),NOT(OR($P51="All Zones",$P51=$F51))),"Check skill and zone",IF(NOT(OR($O51="Multi-Skill",$O51=$I51)),"Check skill",IF(NOT(OR($P51="All Zones",$P51=$F51)),"Check zone","Check labor estimate"))))))))))))))</f>
        <v/>
      </c>
      <c r="S51" s="19">
        <f>IF($A51="","",IF(OR($J51="",$B51="",$C51="",$N51="Completed",$N51="Cancelled"),"",IF(COUNTIFS($J$6:$J$105,$J51,$B$6:$B$105,$B51,$C$6:$C$105,$C51,$N$6:$N$105,"&lt;&gt;Completed",$N$6:$N$105,"&lt;&gt;Cancelled")&gt;1,"Check time overlap","No matching window overlap")))</f>
        <v/>
      </c>
    </row>
    <row r="52" ht="34" customHeight="1">
      <c r="A52" s="15" t="n"/>
      <c r="B52" s="28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29" t="n"/>
      <c r="M52" s="15" t="n"/>
      <c r="N52" s="15" t="n"/>
      <c r="O52" s="18">
        <f>IF($A52="","",IF($J52="","",IFERROR(VLOOKUP($J52,Assumptions!$H$5:$K$104,2,FALSE),"Check technician list")))</f>
        <v/>
      </c>
      <c r="P52" s="18">
        <f>IF($A52="","",IF($J52="","",IFERROR(VLOOKUP($J52,Assumptions!$H$5:$K$104,3,FALSE),"Check technician list")))</f>
        <v/>
      </c>
      <c r="Q52" s="18">
        <f>IF($A52="","",IF($J52="","",IFERROR(VLOOKUP($J52,Assumptions!$H$5:$K$104,4,FALSE),"Check technician list")))</f>
        <v/>
      </c>
      <c r="R52" s="18">
        <f>IF($A52="","",IF(OR($N52="Completed",$N52="Cancelled"),"Closed / no dispatch check",IF($N52="","Check status",IF(OR($B52="",$C52=""),"Check date or time window",IF($F52="","Check service zone",IF($I52="","Check required skill",IF($L52="","Check labor estimate",IF($J52="","Assign technician",IF($O52="Check technician list","Check technician list",IF($Q52&lt;&gt;"Available","Check technician availability",IF(AND(OR($O52="Multi-Skill",$O52=$I52),OR($P52="All Zones",$P52=$F52),$L52&lt;=Assumptions!$B$5),"Ready for human review",IF(AND(NOT(OR($O52="Multi-Skill",$O52=$I52)),NOT(OR($P52="All Zones",$P52=$F52))),"Check skill and zone",IF(NOT(OR($O52="Multi-Skill",$O52=$I52)),"Check skill",IF(NOT(OR($P52="All Zones",$P52=$F52)),"Check zone","Check labor estimate"))))))))))))))</f>
        <v/>
      </c>
      <c r="S52" s="18">
        <f>IF($A52="","",IF(OR($J52="",$B52="",$C52="",$N52="Completed",$N52="Cancelled"),"",IF(COUNTIFS($J$6:$J$105,$J52,$B$6:$B$105,$B52,$C$6:$C$105,$C52,$N$6:$N$105,"&lt;&gt;Completed",$N$6:$N$105,"&lt;&gt;Cancelled")&gt;1,"Check time overlap","No matching window overlap")))</f>
        <v/>
      </c>
    </row>
    <row r="53" ht="34" customHeight="1">
      <c r="A53" s="15" t="n"/>
      <c r="B53" s="28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29" t="n"/>
      <c r="M53" s="15" t="n"/>
      <c r="N53" s="15" t="n"/>
      <c r="O53" s="19">
        <f>IF($A53="","",IF($J53="","",IFERROR(VLOOKUP($J53,Assumptions!$H$5:$K$104,2,FALSE),"Check technician list")))</f>
        <v/>
      </c>
      <c r="P53" s="19">
        <f>IF($A53="","",IF($J53="","",IFERROR(VLOOKUP($J53,Assumptions!$H$5:$K$104,3,FALSE),"Check technician list")))</f>
        <v/>
      </c>
      <c r="Q53" s="19">
        <f>IF($A53="","",IF($J53="","",IFERROR(VLOOKUP($J53,Assumptions!$H$5:$K$104,4,FALSE),"Check technician list")))</f>
        <v/>
      </c>
      <c r="R53" s="19">
        <f>IF($A53="","",IF(OR($N53="Completed",$N53="Cancelled"),"Closed / no dispatch check",IF($N53="","Check status",IF(OR($B53="",$C53=""),"Check date or time window",IF($F53="","Check service zone",IF($I53="","Check required skill",IF($L53="","Check labor estimate",IF($J53="","Assign technician",IF($O53="Check technician list","Check technician list",IF($Q53&lt;&gt;"Available","Check technician availability",IF(AND(OR($O53="Multi-Skill",$O53=$I53),OR($P53="All Zones",$P53=$F53),$L53&lt;=Assumptions!$B$5),"Ready for human review",IF(AND(NOT(OR($O53="Multi-Skill",$O53=$I53)),NOT(OR($P53="All Zones",$P53=$F53))),"Check skill and zone",IF(NOT(OR($O53="Multi-Skill",$O53=$I53)),"Check skill",IF(NOT(OR($P53="All Zones",$P53=$F53)),"Check zone","Check labor estimate"))))))))))))))</f>
        <v/>
      </c>
      <c r="S53" s="19">
        <f>IF($A53="","",IF(OR($J53="",$B53="",$C53="",$N53="Completed",$N53="Cancelled"),"",IF(COUNTIFS($J$6:$J$105,$J53,$B$6:$B$105,$B53,$C$6:$C$105,$C53,$N$6:$N$105,"&lt;&gt;Completed",$N$6:$N$105,"&lt;&gt;Cancelled")&gt;1,"Check time overlap","No matching window overlap")))</f>
        <v/>
      </c>
    </row>
    <row r="54" ht="34" customHeight="1">
      <c r="A54" s="15" t="n"/>
      <c r="B54" s="28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29" t="n"/>
      <c r="M54" s="15" t="n"/>
      <c r="N54" s="15" t="n"/>
      <c r="O54" s="18">
        <f>IF($A54="","",IF($J54="","",IFERROR(VLOOKUP($J54,Assumptions!$H$5:$K$104,2,FALSE),"Check technician list")))</f>
        <v/>
      </c>
      <c r="P54" s="18">
        <f>IF($A54="","",IF($J54="","",IFERROR(VLOOKUP($J54,Assumptions!$H$5:$K$104,3,FALSE),"Check technician list")))</f>
        <v/>
      </c>
      <c r="Q54" s="18">
        <f>IF($A54="","",IF($J54="","",IFERROR(VLOOKUP($J54,Assumptions!$H$5:$K$104,4,FALSE),"Check technician list")))</f>
        <v/>
      </c>
      <c r="R54" s="18">
        <f>IF($A54="","",IF(OR($N54="Completed",$N54="Cancelled"),"Closed / no dispatch check",IF($N54="","Check status",IF(OR($B54="",$C54=""),"Check date or time window",IF($F54="","Check service zone",IF($I54="","Check required skill",IF($L54="","Check labor estimate",IF($J54="","Assign technician",IF($O54="Check technician list","Check technician list",IF($Q54&lt;&gt;"Available","Check technician availability",IF(AND(OR($O54="Multi-Skill",$O54=$I54),OR($P54="All Zones",$P54=$F54),$L54&lt;=Assumptions!$B$5),"Ready for human review",IF(AND(NOT(OR($O54="Multi-Skill",$O54=$I54)),NOT(OR($P54="All Zones",$P54=$F54))),"Check skill and zone",IF(NOT(OR($O54="Multi-Skill",$O54=$I54)),"Check skill",IF(NOT(OR($P54="All Zones",$P54=$F54)),"Check zone","Check labor estimate"))))))))))))))</f>
        <v/>
      </c>
      <c r="S54" s="18">
        <f>IF($A54="","",IF(OR($J54="",$B54="",$C54="",$N54="Completed",$N54="Cancelled"),"",IF(COUNTIFS($J$6:$J$105,$J54,$B$6:$B$105,$B54,$C$6:$C$105,$C54,$N$6:$N$105,"&lt;&gt;Completed",$N$6:$N$105,"&lt;&gt;Cancelled")&gt;1,"Check time overlap","No matching window overlap")))</f>
        <v/>
      </c>
    </row>
    <row r="55" ht="34" customHeight="1">
      <c r="A55" s="15" t="n"/>
      <c r="B55" s="28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29" t="n"/>
      <c r="M55" s="15" t="n"/>
      <c r="N55" s="15" t="n"/>
      <c r="O55" s="19">
        <f>IF($A55="","",IF($J55="","",IFERROR(VLOOKUP($J55,Assumptions!$H$5:$K$104,2,FALSE),"Check technician list")))</f>
        <v/>
      </c>
      <c r="P55" s="19">
        <f>IF($A55="","",IF($J55="","",IFERROR(VLOOKUP($J55,Assumptions!$H$5:$K$104,3,FALSE),"Check technician list")))</f>
        <v/>
      </c>
      <c r="Q55" s="19">
        <f>IF($A55="","",IF($J55="","",IFERROR(VLOOKUP($J55,Assumptions!$H$5:$K$104,4,FALSE),"Check technician list")))</f>
        <v/>
      </c>
      <c r="R55" s="19">
        <f>IF($A55="","",IF(OR($N55="Completed",$N55="Cancelled"),"Closed / no dispatch check",IF($N55="","Check status",IF(OR($B55="",$C55=""),"Check date or time window",IF($F55="","Check service zone",IF($I55="","Check required skill",IF($L55="","Check labor estimate",IF($J55="","Assign technician",IF($O55="Check technician list","Check technician list",IF($Q55&lt;&gt;"Available","Check technician availability",IF(AND(OR($O55="Multi-Skill",$O55=$I55),OR($P55="All Zones",$P55=$F55),$L55&lt;=Assumptions!$B$5),"Ready for human review",IF(AND(NOT(OR($O55="Multi-Skill",$O55=$I55)),NOT(OR($P55="All Zones",$P55=$F55))),"Check skill and zone",IF(NOT(OR($O55="Multi-Skill",$O55=$I55)),"Check skill",IF(NOT(OR($P55="All Zones",$P55=$F55)),"Check zone","Check labor estimate"))))))))))))))</f>
        <v/>
      </c>
      <c r="S55" s="19">
        <f>IF($A55="","",IF(OR($J55="",$B55="",$C55="",$N55="Completed",$N55="Cancelled"),"",IF(COUNTIFS($J$6:$J$105,$J55,$B$6:$B$105,$B55,$C$6:$C$105,$C55,$N$6:$N$105,"&lt;&gt;Completed",$N$6:$N$105,"&lt;&gt;Cancelled")&gt;1,"Check time overlap","No matching window overlap")))</f>
        <v/>
      </c>
    </row>
    <row r="56" ht="34" customHeight="1">
      <c r="A56" s="15" t="n"/>
      <c r="B56" s="28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29" t="n"/>
      <c r="M56" s="15" t="n"/>
      <c r="N56" s="15" t="n"/>
      <c r="O56" s="18">
        <f>IF($A56="","",IF($J56="","",IFERROR(VLOOKUP($J56,Assumptions!$H$5:$K$104,2,FALSE),"Check technician list")))</f>
        <v/>
      </c>
      <c r="P56" s="18">
        <f>IF($A56="","",IF($J56="","",IFERROR(VLOOKUP($J56,Assumptions!$H$5:$K$104,3,FALSE),"Check technician list")))</f>
        <v/>
      </c>
      <c r="Q56" s="18">
        <f>IF($A56="","",IF($J56="","",IFERROR(VLOOKUP($J56,Assumptions!$H$5:$K$104,4,FALSE),"Check technician list")))</f>
        <v/>
      </c>
      <c r="R56" s="18">
        <f>IF($A56="","",IF(OR($N56="Completed",$N56="Cancelled"),"Closed / no dispatch check",IF($N56="","Check status",IF(OR($B56="",$C56=""),"Check date or time window",IF($F56="","Check service zone",IF($I56="","Check required skill",IF($L56="","Check labor estimate",IF($J56="","Assign technician",IF($O56="Check technician list","Check technician list",IF($Q56&lt;&gt;"Available","Check technician availability",IF(AND(OR($O56="Multi-Skill",$O56=$I56),OR($P56="All Zones",$P56=$F56),$L56&lt;=Assumptions!$B$5),"Ready for human review",IF(AND(NOT(OR($O56="Multi-Skill",$O56=$I56)),NOT(OR($P56="All Zones",$P56=$F56))),"Check skill and zone",IF(NOT(OR($O56="Multi-Skill",$O56=$I56)),"Check skill",IF(NOT(OR($P56="All Zones",$P56=$F56)),"Check zone","Check labor estimate"))))))))))))))</f>
        <v/>
      </c>
      <c r="S56" s="18">
        <f>IF($A56="","",IF(OR($J56="",$B56="",$C56="",$N56="Completed",$N56="Cancelled"),"",IF(COUNTIFS($J$6:$J$105,$J56,$B$6:$B$105,$B56,$C$6:$C$105,$C56,$N$6:$N$105,"&lt;&gt;Completed",$N$6:$N$105,"&lt;&gt;Cancelled")&gt;1,"Check time overlap","No matching window overlap")))</f>
        <v/>
      </c>
    </row>
    <row r="57" ht="34" customHeight="1">
      <c r="A57" s="15" t="n"/>
      <c r="B57" s="28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29" t="n"/>
      <c r="M57" s="15" t="n"/>
      <c r="N57" s="15" t="n"/>
      <c r="O57" s="19">
        <f>IF($A57="","",IF($J57="","",IFERROR(VLOOKUP($J57,Assumptions!$H$5:$K$104,2,FALSE),"Check technician list")))</f>
        <v/>
      </c>
      <c r="P57" s="19">
        <f>IF($A57="","",IF($J57="","",IFERROR(VLOOKUP($J57,Assumptions!$H$5:$K$104,3,FALSE),"Check technician list")))</f>
        <v/>
      </c>
      <c r="Q57" s="19">
        <f>IF($A57="","",IF($J57="","",IFERROR(VLOOKUP($J57,Assumptions!$H$5:$K$104,4,FALSE),"Check technician list")))</f>
        <v/>
      </c>
      <c r="R57" s="19">
        <f>IF($A57="","",IF(OR($N57="Completed",$N57="Cancelled"),"Closed / no dispatch check",IF($N57="","Check status",IF(OR($B57="",$C57=""),"Check date or time window",IF($F57="","Check service zone",IF($I57="","Check required skill",IF($L57="","Check labor estimate",IF($J57="","Assign technician",IF($O57="Check technician list","Check technician list",IF($Q57&lt;&gt;"Available","Check technician availability",IF(AND(OR($O57="Multi-Skill",$O57=$I57),OR($P57="All Zones",$P57=$F57),$L57&lt;=Assumptions!$B$5),"Ready for human review",IF(AND(NOT(OR($O57="Multi-Skill",$O57=$I57)),NOT(OR($P57="All Zones",$P57=$F57))),"Check skill and zone",IF(NOT(OR($O57="Multi-Skill",$O57=$I57)),"Check skill",IF(NOT(OR($P57="All Zones",$P57=$F57)),"Check zone","Check labor estimate"))))))))))))))</f>
        <v/>
      </c>
      <c r="S57" s="19">
        <f>IF($A57="","",IF(OR($J57="",$B57="",$C57="",$N57="Completed",$N57="Cancelled"),"",IF(COUNTIFS($J$6:$J$105,$J57,$B$6:$B$105,$B57,$C$6:$C$105,$C57,$N$6:$N$105,"&lt;&gt;Completed",$N$6:$N$105,"&lt;&gt;Cancelled")&gt;1,"Check time overlap","No matching window overlap")))</f>
        <v/>
      </c>
    </row>
    <row r="58" ht="34" customHeight="1">
      <c r="A58" s="15" t="n"/>
      <c r="B58" s="28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29" t="n"/>
      <c r="M58" s="15" t="n"/>
      <c r="N58" s="15" t="n"/>
      <c r="O58" s="18">
        <f>IF($A58="","",IF($J58="","",IFERROR(VLOOKUP($J58,Assumptions!$H$5:$K$104,2,FALSE),"Check technician list")))</f>
        <v/>
      </c>
      <c r="P58" s="18">
        <f>IF($A58="","",IF($J58="","",IFERROR(VLOOKUP($J58,Assumptions!$H$5:$K$104,3,FALSE),"Check technician list")))</f>
        <v/>
      </c>
      <c r="Q58" s="18">
        <f>IF($A58="","",IF($J58="","",IFERROR(VLOOKUP($J58,Assumptions!$H$5:$K$104,4,FALSE),"Check technician list")))</f>
        <v/>
      </c>
      <c r="R58" s="18">
        <f>IF($A58="","",IF(OR($N58="Completed",$N58="Cancelled"),"Closed / no dispatch check",IF($N58="","Check status",IF(OR($B58="",$C58=""),"Check date or time window",IF($F58="","Check service zone",IF($I58="","Check required skill",IF($L58="","Check labor estimate",IF($J58="","Assign technician",IF($O58="Check technician list","Check technician list",IF($Q58&lt;&gt;"Available","Check technician availability",IF(AND(OR($O58="Multi-Skill",$O58=$I58),OR($P58="All Zones",$P58=$F58),$L58&lt;=Assumptions!$B$5),"Ready for human review",IF(AND(NOT(OR($O58="Multi-Skill",$O58=$I58)),NOT(OR($P58="All Zones",$P58=$F58))),"Check skill and zone",IF(NOT(OR($O58="Multi-Skill",$O58=$I58)),"Check skill",IF(NOT(OR($P58="All Zones",$P58=$F58)),"Check zone","Check labor estimate"))))))))))))))</f>
        <v/>
      </c>
      <c r="S58" s="18">
        <f>IF($A58="","",IF(OR($J58="",$B58="",$C58="",$N58="Completed",$N58="Cancelled"),"",IF(COUNTIFS($J$6:$J$105,$J58,$B$6:$B$105,$B58,$C$6:$C$105,$C58,$N$6:$N$105,"&lt;&gt;Completed",$N$6:$N$105,"&lt;&gt;Cancelled")&gt;1,"Check time overlap","No matching window overlap")))</f>
        <v/>
      </c>
    </row>
    <row r="59" ht="34" customHeight="1">
      <c r="A59" s="15" t="n"/>
      <c r="B59" s="28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29" t="n"/>
      <c r="M59" s="15" t="n"/>
      <c r="N59" s="15" t="n"/>
      <c r="O59" s="19">
        <f>IF($A59="","",IF($J59="","",IFERROR(VLOOKUP($J59,Assumptions!$H$5:$K$104,2,FALSE),"Check technician list")))</f>
        <v/>
      </c>
      <c r="P59" s="19">
        <f>IF($A59="","",IF($J59="","",IFERROR(VLOOKUP($J59,Assumptions!$H$5:$K$104,3,FALSE),"Check technician list")))</f>
        <v/>
      </c>
      <c r="Q59" s="19">
        <f>IF($A59="","",IF($J59="","",IFERROR(VLOOKUP($J59,Assumptions!$H$5:$K$104,4,FALSE),"Check technician list")))</f>
        <v/>
      </c>
      <c r="R59" s="19">
        <f>IF($A59="","",IF(OR($N59="Completed",$N59="Cancelled"),"Closed / no dispatch check",IF($N59="","Check status",IF(OR($B59="",$C59=""),"Check date or time window",IF($F59="","Check service zone",IF($I59="","Check required skill",IF($L59="","Check labor estimate",IF($J59="","Assign technician",IF($O59="Check technician list","Check technician list",IF($Q59&lt;&gt;"Available","Check technician availability",IF(AND(OR($O59="Multi-Skill",$O59=$I59),OR($P59="All Zones",$P59=$F59),$L59&lt;=Assumptions!$B$5),"Ready for human review",IF(AND(NOT(OR($O59="Multi-Skill",$O59=$I59)),NOT(OR($P59="All Zones",$P59=$F59))),"Check skill and zone",IF(NOT(OR($O59="Multi-Skill",$O59=$I59)),"Check skill",IF(NOT(OR($P59="All Zones",$P59=$F59)),"Check zone","Check labor estimate"))))))))))))))</f>
        <v/>
      </c>
      <c r="S59" s="19">
        <f>IF($A59="","",IF(OR($J59="",$B59="",$C59="",$N59="Completed",$N59="Cancelled"),"",IF(COUNTIFS($J$6:$J$105,$J59,$B$6:$B$105,$B59,$C$6:$C$105,$C59,$N$6:$N$105,"&lt;&gt;Completed",$N$6:$N$105,"&lt;&gt;Cancelled")&gt;1,"Check time overlap","No matching window overlap")))</f>
        <v/>
      </c>
    </row>
    <row r="60" ht="34" customHeight="1">
      <c r="A60" s="15" t="n"/>
      <c r="B60" s="28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29" t="n"/>
      <c r="M60" s="15" t="n"/>
      <c r="N60" s="15" t="n"/>
      <c r="O60" s="18">
        <f>IF($A60="","",IF($J60="","",IFERROR(VLOOKUP($J60,Assumptions!$H$5:$K$104,2,FALSE),"Check technician list")))</f>
        <v/>
      </c>
      <c r="P60" s="18">
        <f>IF($A60="","",IF($J60="","",IFERROR(VLOOKUP($J60,Assumptions!$H$5:$K$104,3,FALSE),"Check technician list")))</f>
        <v/>
      </c>
      <c r="Q60" s="18">
        <f>IF($A60="","",IF($J60="","",IFERROR(VLOOKUP($J60,Assumptions!$H$5:$K$104,4,FALSE),"Check technician list")))</f>
        <v/>
      </c>
      <c r="R60" s="18">
        <f>IF($A60="","",IF(OR($N60="Completed",$N60="Cancelled"),"Closed / no dispatch check",IF($N60="","Check status",IF(OR($B60="",$C60=""),"Check date or time window",IF($F60="","Check service zone",IF($I60="","Check required skill",IF($L60="","Check labor estimate",IF($J60="","Assign technician",IF($O60="Check technician list","Check technician list",IF($Q60&lt;&gt;"Available","Check technician availability",IF(AND(OR($O60="Multi-Skill",$O60=$I60),OR($P60="All Zones",$P60=$F60),$L60&lt;=Assumptions!$B$5),"Ready for human review",IF(AND(NOT(OR($O60="Multi-Skill",$O60=$I60)),NOT(OR($P60="All Zones",$P60=$F60))),"Check skill and zone",IF(NOT(OR($O60="Multi-Skill",$O60=$I60)),"Check skill",IF(NOT(OR($P60="All Zones",$P60=$F60)),"Check zone","Check labor estimate"))))))))))))))</f>
        <v/>
      </c>
      <c r="S60" s="18">
        <f>IF($A60="","",IF(OR($J60="",$B60="",$C60="",$N60="Completed",$N60="Cancelled"),"",IF(COUNTIFS($J$6:$J$105,$J60,$B$6:$B$105,$B60,$C$6:$C$105,$C60,$N$6:$N$105,"&lt;&gt;Completed",$N$6:$N$105,"&lt;&gt;Cancelled")&gt;1,"Check time overlap","No matching window overlap")))</f>
        <v/>
      </c>
    </row>
    <row r="61" ht="34" customHeight="1">
      <c r="A61" s="15" t="n"/>
      <c r="B61" s="28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29" t="n"/>
      <c r="M61" s="15" t="n"/>
      <c r="N61" s="15" t="n"/>
      <c r="O61" s="19">
        <f>IF($A61="","",IF($J61="","",IFERROR(VLOOKUP($J61,Assumptions!$H$5:$K$104,2,FALSE),"Check technician list")))</f>
        <v/>
      </c>
      <c r="P61" s="19">
        <f>IF($A61="","",IF($J61="","",IFERROR(VLOOKUP($J61,Assumptions!$H$5:$K$104,3,FALSE),"Check technician list")))</f>
        <v/>
      </c>
      <c r="Q61" s="19">
        <f>IF($A61="","",IF($J61="","",IFERROR(VLOOKUP($J61,Assumptions!$H$5:$K$104,4,FALSE),"Check technician list")))</f>
        <v/>
      </c>
      <c r="R61" s="19">
        <f>IF($A61="","",IF(OR($N61="Completed",$N61="Cancelled"),"Closed / no dispatch check",IF($N61="","Check status",IF(OR($B61="",$C61=""),"Check date or time window",IF($F61="","Check service zone",IF($I61="","Check required skill",IF($L61="","Check labor estimate",IF($J61="","Assign technician",IF($O61="Check technician list","Check technician list",IF($Q61&lt;&gt;"Available","Check technician availability",IF(AND(OR($O61="Multi-Skill",$O61=$I61),OR($P61="All Zones",$P61=$F61),$L61&lt;=Assumptions!$B$5),"Ready for human review",IF(AND(NOT(OR($O61="Multi-Skill",$O61=$I61)),NOT(OR($P61="All Zones",$P61=$F61))),"Check skill and zone",IF(NOT(OR($O61="Multi-Skill",$O61=$I61)),"Check skill",IF(NOT(OR($P61="All Zones",$P61=$F61)),"Check zone","Check labor estimate"))))))))))))))</f>
        <v/>
      </c>
      <c r="S61" s="19">
        <f>IF($A61="","",IF(OR($J61="",$B61="",$C61="",$N61="Completed",$N61="Cancelled"),"",IF(COUNTIFS($J$6:$J$105,$J61,$B$6:$B$105,$B61,$C$6:$C$105,$C61,$N$6:$N$105,"&lt;&gt;Completed",$N$6:$N$105,"&lt;&gt;Cancelled")&gt;1,"Check time overlap","No matching window overlap")))</f>
        <v/>
      </c>
    </row>
    <row r="62" ht="34" customHeight="1">
      <c r="A62" s="15" t="n"/>
      <c r="B62" s="28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29" t="n"/>
      <c r="M62" s="15" t="n"/>
      <c r="N62" s="15" t="n"/>
      <c r="O62" s="18">
        <f>IF($A62="","",IF($J62="","",IFERROR(VLOOKUP($J62,Assumptions!$H$5:$K$104,2,FALSE),"Check technician list")))</f>
        <v/>
      </c>
      <c r="P62" s="18">
        <f>IF($A62="","",IF($J62="","",IFERROR(VLOOKUP($J62,Assumptions!$H$5:$K$104,3,FALSE),"Check technician list")))</f>
        <v/>
      </c>
      <c r="Q62" s="18">
        <f>IF($A62="","",IF($J62="","",IFERROR(VLOOKUP($J62,Assumptions!$H$5:$K$104,4,FALSE),"Check technician list")))</f>
        <v/>
      </c>
      <c r="R62" s="18">
        <f>IF($A62="","",IF(OR($N62="Completed",$N62="Cancelled"),"Closed / no dispatch check",IF($N62="","Check status",IF(OR($B62="",$C62=""),"Check date or time window",IF($F62="","Check service zone",IF($I62="","Check required skill",IF($L62="","Check labor estimate",IF($J62="","Assign technician",IF($O62="Check technician list","Check technician list",IF($Q62&lt;&gt;"Available","Check technician availability",IF(AND(OR($O62="Multi-Skill",$O62=$I62),OR($P62="All Zones",$P62=$F62),$L62&lt;=Assumptions!$B$5),"Ready for human review",IF(AND(NOT(OR($O62="Multi-Skill",$O62=$I62)),NOT(OR($P62="All Zones",$P62=$F62))),"Check skill and zone",IF(NOT(OR($O62="Multi-Skill",$O62=$I62)),"Check skill",IF(NOT(OR($P62="All Zones",$P62=$F62)),"Check zone","Check labor estimate"))))))))))))))</f>
        <v/>
      </c>
      <c r="S62" s="18">
        <f>IF($A62="","",IF(OR($J62="",$B62="",$C62="",$N62="Completed",$N62="Cancelled"),"",IF(COUNTIFS($J$6:$J$105,$J62,$B$6:$B$105,$B62,$C$6:$C$105,$C62,$N$6:$N$105,"&lt;&gt;Completed",$N$6:$N$105,"&lt;&gt;Cancelled")&gt;1,"Check time overlap","No matching window overlap")))</f>
        <v/>
      </c>
    </row>
    <row r="63" ht="34" customHeight="1">
      <c r="A63" s="15" t="n"/>
      <c r="B63" s="28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29" t="n"/>
      <c r="M63" s="15" t="n"/>
      <c r="N63" s="15" t="n"/>
      <c r="O63" s="19">
        <f>IF($A63="","",IF($J63="","",IFERROR(VLOOKUP($J63,Assumptions!$H$5:$K$104,2,FALSE),"Check technician list")))</f>
        <v/>
      </c>
      <c r="P63" s="19">
        <f>IF($A63="","",IF($J63="","",IFERROR(VLOOKUP($J63,Assumptions!$H$5:$K$104,3,FALSE),"Check technician list")))</f>
        <v/>
      </c>
      <c r="Q63" s="19">
        <f>IF($A63="","",IF($J63="","",IFERROR(VLOOKUP($J63,Assumptions!$H$5:$K$104,4,FALSE),"Check technician list")))</f>
        <v/>
      </c>
      <c r="R63" s="19">
        <f>IF($A63="","",IF(OR($N63="Completed",$N63="Cancelled"),"Closed / no dispatch check",IF($N63="","Check status",IF(OR($B63="",$C63=""),"Check date or time window",IF($F63="","Check service zone",IF($I63="","Check required skill",IF($L63="","Check labor estimate",IF($J63="","Assign technician",IF($O63="Check technician list","Check technician list",IF($Q63&lt;&gt;"Available","Check technician availability",IF(AND(OR($O63="Multi-Skill",$O63=$I63),OR($P63="All Zones",$P63=$F63),$L63&lt;=Assumptions!$B$5),"Ready for human review",IF(AND(NOT(OR($O63="Multi-Skill",$O63=$I63)),NOT(OR($P63="All Zones",$P63=$F63))),"Check skill and zone",IF(NOT(OR($O63="Multi-Skill",$O63=$I63)),"Check skill",IF(NOT(OR($P63="All Zones",$P63=$F63)),"Check zone","Check labor estimate"))))))))))))))</f>
        <v/>
      </c>
      <c r="S63" s="19">
        <f>IF($A63="","",IF(OR($J63="",$B63="",$C63="",$N63="Completed",$N63="Cancelled"),"",IF(COUNTIFS($J$6:$J$105,$J63,$B$6:$B$105,$B63,$C$6:$C$105,$C63,$N$6:$N$105,"&lt;&gt;Completed",$N$6:$N$105,"&lt;&gt;Cancelled")&gt;1,"Check time overlap","No matching window overlap")))</f>
        <v/>
      </c>
    </row>
    <row r="64" ht="34" customHeight="1">
      <c r="A64" s="15" t="n"/>
      <c r="B64" s="28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29" t="n"/>
      <c r="M64" s="15" t="n"/>
      <c r="N64" s="15" t="n"/>
      <c r="O64" s="18">
        <f>IF($A64="","",IF($J64="","",IFERROR(VLOOKUP($J64,Assumptions!$H$5:$K$104,2,FALSE),"Check technician list")))</f>
        <v/>
      </c>
      <c r="P64" s="18">
        <f>IF($A64="","",IF($J64="","",IFERROR(VLOOKUP($J64,Assumptions!$H$5:$K$104,3,FALSE),"Check technician list")))</f>
        <v/>
      </c>
      <c r="Q64" s="18">
        <f>IF($A64="","",IF($J64="","",IFERROR(VLOOKUP($J64,Assumptions!$H$5:$K$104,4,FALSE),"Check technician list")))</f>
        <v/>
      </c>
      <c r="R64" s="18">
        <f>IF($A64="","",IF(OR($N64="Completed",$N64="Cancelled"),"Closed / no dispatch check",IF($N64="","Check status",IF(OR($B64="",$C64=""),"Check date or time window",IF($F64="","Check service zone",IF($I64="","Check required skill",IF($L64="","Check labor estimate",IF($J64="","Assign technician",IF($O64="Check technician list","Check technician list",IF($Q64&lt;&gt;"Available","Check technician availability",IF(AND(OR($O64="Multi-Skill",$O64=$I64),OR($P64="All Zones",$P64=$F64),$L64&lt;=Assumptions!$B$5),"Ready for human review",IF(AND(NOT(OR($O64="Multi-Skill",$O64=$I64)),NOT(OR($P64="All Zones",$P64=$F64))),"Check skill and zone",IF(NOT(OR($O64="Multi-Skill",$O64=$I64)),"Check skill",IF(NOT(OR($P64="All Zones",$P64=$F64)),"Check zone","Check labor estimate"))))))))))))))</f>
        <v/>
      </c>
      <c r="S64" s="18">
        <f>IF($A64="","",IF(OR($J64="",$B64="",$C64="",$N64="Completed",$N64="Cancelled"),"",IF(COUNTIFS($J$6:$J$105,$J64,$B$6:$B$105,$B64,$C$6:$C$105,$C64,$N$6:$N$105,"&lt;&gt;Completed",$N$6:$N$105,"&lt;&gt;Cancelled")&gt;1,"Check time overlap","No matching window overlap")))</f>
        <v/>
      </c>
    </row>
    <row r="65" ht="34" customHeight="1">
      <c r="A65" s="15" t="n"/>
      <c r="B65" s="28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29" t="n"/>
      <c r="M65" s="15" t="n"/>
      <c r="N65" s="15" t="n"/>
      <c r="O65" s="19">
        <f>IF($A65="","",IF($J65="","",IFERROR(VLOOKUP($J65,Assumptions!$H$5:$K$104,2,FALSE),"Check technician list")))</f>
        <v/>
      </c>
      <c r="P65" s="19">
        <f>IF($A65="","",IF($J65="","",IFERROR(VLOOKUP($J65,Assumptions!$H$5:$K$104,3,FALSE),"Check technician list")))</f>
        <v/>
      </c>
      <c r="Q65" s="19">
        <f>IF($A65="","",IF($J65="","",IFERROR(VLOOKUP($J65,Assumptions!$H$5:$K$104,4,FALSE),"Check technician list")))</f>
        <v/>
      </c>
      <c r="R65" s="19">
        <f>IF($A65="","",IF(OR($N65="Completed",$N65="Cancelled"),"Closed / no dispatch check",IF($N65="","Check status",IF(OR($B65="",$C65=""),"Check date or time window",IF($F65="","Check service zone",IF($I65="","Check required skill",IF($L65="","Check labor estimate",IF($J65="","Assign technician",IF($O65="Check technician list","Check technician list",IF($Q65&lt;&gt;"Available","Check technician availability",IF(AND(OR($O65="Multi-Skill",$O65=$I65),OR($P65="All Zones",$P65=$F65),$L65&lt;=Assumptions!$B$5),"Ready for human review",IF(AND(NOT(OR($O65="Multi-Skill",$O65=$I65)),NOT(OR($P65="All Zones",$P65=$F65))),"Check skill and zone",IF(NOT(OR($O65="Multi-Skill",$O65=$I65)),"Check skill",IF(NOT(OR($P65="All Zones",$P65=$F65)),"Check zone","Check labor estimate"))))))))))))))</f>
        <v/>
      </c>
      <c r="S65" s="19">
        <f>IF($A65="","",IF(OR($J65="",$B65="",$C65="",$N65="Completed",$N65="Cancelled"),"",IF(COUNTIFS($J$6:$J$105,$J65,$B$6:$B$105,$B65,$C$6:$C$105,$C65,$N$6:$N$105,"&lt;&gt;Completed",$N$6:$N$105,"&lt;&gt;Cancelled")&gt;1,"Check time overlap","No matching window overlap")))</f>
        <v/>
      </c>
    </row>
    <row r="66" ht="34" customHeight="1">
      <c r="A66" s="15" t="n"/>
      <c r="B66" s="28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29" t="n"/>
      <c r="M66" s="15" t="n"/>
      <c r="N66" s="15" t="n"/>
      <c r="O66" s="18">
        <f>IF($A66="","",IF($J66="","",IFERROR(VLOOKUP($J66,Assumptions!$H$5:$K$104,2,FALSE),"Check technician list")))</f>
        <v/>
      </c>
      <c r="P66" s="18">
        <f>IF($A66="","",IF($J66="","",IFERROR(VLOOKUP($J66,Assumptions!$H$5:$K$104,3,FALSE),"Check technician list")))</f>
        <v/>
      </c>
      <c r="Q66" s="18">
        <f>IF($A66="","",IF($J66="","",IFERROR(VLOOKUP($J66,Assumptions!$H$5:$K$104,4,FALSE),"Check technician list")))</f>
        <v/>
      </c>
      <c r="R66" s="18">
        <f>IF($A66="","",IF(OR($N66="Completed",$N66="Cancelled"),"Closed / no dispatch check",IF($N66="","Check status",IF(OR($B66="",$C66=""),"Check date or time window",IF($F66="","Check service zone",IF($I66="","Check required skill",IF($L66="","Check labor estimate",IF($J66="","Assign technician",IF($O66="Check technician list","Check technician list",IF($Q66&lt;&gt;"Available","Check technician availability",IF(AND(OR($O66="Multi-Skill",$O66=$I66),OR($P66="All Zones",$P66=$F66),$L66&lt;=Assumptions!$B$5),"Ready for human review",IF(AND(NOT(OR($O66="Multi-Skill",$O66=$I66)),NOT(OR($P66="All Zones",$P66=$F66))),"Check skill and zone",IF(NOT(OR($O66="Multi-Skill",$O66=$I66)),"Check skill",IF(NOT(OR($P66="All Zones",$P66=$F66)),"Check zone","Check labor estimate"))))))))))))))</f>
        <v/>
      </c>
      <c r="S66" s="18">
        <f>IF($A66="","",IF(OR($J66="",$B66="",$C66="",$N66="Completed",$N66="Cancelled"),"",IF(COUNTIFS($J$6:$J$105,$J66,$B$6:$B$105,$B66,$C$6:$C$105,$C66,$N$6:$N$105,"&lt;&gt;Completed",$N$6:$N$105,"&lt;&gt;Cancelled")&gt;1,"Check time overlap","No matching window overlap")))</f>
        <v/>
      </c>
    </row>
    <row r="67" ht="34" customHeight="1">
      <c r="A67" s="15" t="n"/>
      <c r="B67" s="28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29" t="n"/>
      <c r="M67" s="15" t="n"/>
      <c r="N67" s="15" t="n"/>
      <c r="O67" s="19">
        <f>IF($A67="","",IF($J67="","",IFERROR(VLOOKUP($J67,Assumptions!$H$5:$K$104,2,FALSE),"Check technician list")))</f>
        <v/>
      </c>
      <c r="P67" s="19">
        <f>IF($A67="","",IF($J67="","",IFERROR(VLOOKUP($J67,Assumptions!$H$5:$K$104,3,FALSE),"Check technician list")))</f>
        <v/>
      </c>
      <c r="Q67" s="19">
        <f>IF($A67="","",IF($J67="","",IFERROR(VLOOKUP($J67,Assumptions!$H$5:$K$104,4,FALSE),"Check technician list")))</f>
        <v/>
      </c>
      <c r="R67" s="19">
        <f>IF($A67="","",IF(OR($N67="Completed",$N67="Cancelled"),"Closed / no dispatch check",IF($N67="","Check status",IF(OR($B67="",$C67=""),"Check date or time window",IF($F67="","Check service zone",IF($I67="","Check required skill",IF($L67="","Check labor estimate",IF($J67="","Assign technician",IF($O67="Check technician list","Check technician list",IF($Q67&lt;&gt;"Available","Check technician availability",IF(AND(OR($O67="Multi-Skill",$O67=$I67),OR($P67="All Zones",$P67=$F67),$L67&lt;=Assumptions!$B$5),"Ready for human review",IF(AND(NOT(OR($O67="Multi-Skill",$O67=$I67)),NOT(OR($P67="All Zones",$P67=$F67))),"Check skill and zone",IF(NOT(OR($O67="Multi-Skill",$O67=$I67)),"Check skill",IF(NOT(OR($P67="All Zones",$P67=$F67)),"Check zone","Check labor estimate"))))))))))))))</f>
        <v/>
      </c>
      <c r="S67" s="19">
        <f>IF($A67="","",IF(OR($J67="",$B67="",$C67="",$N67="Completed",$N67="Cancelled"),"",IF(COUNTIFS($J$6:$J$105,$J67,$B$6:$B$105,$B67,$C$6:$C$105,$C67,$N$6:$N$105,"&lt;&gt;Completed",$N$6:$N$105,"&lt;&gt;Cancelled")&gt;1,"Check time overlap","No matching window overlap")))</f>
        <v/>
      </c>
    </row>
    <row r="68" ht="34" customHeight="1">
      <c r="A68" s="15" t="n"/>
      <c r="B68" s="28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29" t="n"/>
      <c r="M68" s="15" t="n"/>
      <c r="N68" s="15" t="n"/>
      <c r="O68" s="18">
        <f>IF($A68="","",IF($J68="","",IFERROR(VLOOKUP($J68,Assumptions!$H$5:$K$104,2,FALSE),"Check technician list")))</f>
        <v/>
      </c>
      <c r="P68" s="18">
        <f>IF($A68="","",IF($J68="","",IFERROR(VLOOKUP($J68,Assumptions!$H$5:$K$104,3,FALSE),"Check technician list")))</f>
        <v/>
      </c>
      <c r="Q68" s="18">
        <f>IF($A68="","",IF($J68="","",IFERROR(VLOOKUP($J68,Assumptions!$H$5:$K$104,4,FALSE),"Check technician list")))</f>
        <v/>
      </c>
      <c r="R68" s="18">
        <f>IF($A68="","",IF(OR($N68="Completed",$N68="Cancelled"),"Closed / no dispatch check",IF($N68="","Check status",IF(OR($B68="",$C68=""),"Check date or time window",IF($F68="","Check service zone",IF($I68="","Check required skill",IF($L68="","Check labor estimate",IF($J68="","Assign technician",IF($O68="Check technician list","Check technician list",IF($Q68&lt;&gt;"Available","Check technician availability",IF(AND(OR($O68="Multi-Skill",$O68=$I68),OR($P68="All Zones",$P68=$F68),$L68&lt;=Assumptions!$B$5),"Ready for human review",IF(AND(NOT(OR($O68="Multi-Skill",$O68=$I68)),NOT(OR($P68="All Zones",$P68=$F68))),"Check skill and zone",IF(NOT(OR($O68="Multi-Skill",$O68=$I68)),"Check skill",IF(NOT(OR($P68="All Zones",$P68=$F68)),"Check zone","Check labor estimate"))))))))))))))</f>
        <v/>
      </c>
      <c r="S68" s="18">
        <f>IF($A68="","",IF(OR($J68="",$B68="",$C68="",$N68="Completed",$N68="Cancelled"),"",IF(COUNTIFS($J$6:$J$105,$J68,$B$6:$B$105,$B68,$C$6:$C$105,$C68,$N$6:$N$105,"&lt;&gt;Completed",$N$6:$N$105,"&lt;&gt;Cancelled")&gt;1,"Check time overlap","No matching window overlap")))</f>
        <v/>
      </c>
    </row>
    <row r="69" ht="34" customHeight="1">
      <c r="A69" s="15" t="n"/>
      <c r="B69" s="28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29" t="n"/>
      <c r="M69" s="15" t="n"/>
      <c r="N69" s="15" t="n"/>
      <c r="O69" s="19">
        <f>IF($A69="","",IF($J69="","",IFERROR(VLOOKUP($J69,Assumptions!$H$5:$K$104,2,FALSE),"Check technician list")))</f>
        <v/>
      </c>
      <c r="P69" s="19">
        <f>IF($A69="","",IF($J69="","",IFERROR(VLOOKUP($J69,Assumptions!$H$5:$K$104,3,FALSE),"Check technician list")))</f>
        <v/>
      </c>
      <c r="Q69" s="19">
        <f>IF($A69="","",IF($J69="","",IFERROR(VLOOKUP($J69,Assumptions!$H$5:$K$104,4,FALSE),"Check technician list")))</f>
        <v/>
      </c>
      <c r="R69" s="19">
        <f>IF($A69="","",IF(OR($N69="Completed",$N69="Cancelled"),"Closed / no dispatch check",IF($N69="","Check status",IF(OR($B69="",$C69=""),"Check date or time window",IF($F69="","Check service zone",IF($I69="","Check required skill",IF($L69="","Check labor estimate",IF($J69="","Assign technician",IF($O69="Check technician list","Check technician list",IF($Q69&lt;&gt;"Available","Check technician availability",IF(AND(OR($O69="Multi-Skill",$O69=$I69),OR($P69="All Zones",$P69=$F69),$L69&lt;=Assumptions!$B$5),"Ready for human review",IF(AND(NOT(OR($O69="Multi-Skill",$O69=$I69)),NOT(OR($P69="All Zones",$P69=$F69))),"Check skill and zone",IF(NOT(OR($O69="Multi-Skill",$O69=$I69)),"Check skill",IF(NOT(OR($P69="All Zones",$P69=$F69)),"Check zone","Check labor estimate"))))))))))))))</f>
        <v/>
      </c>
      <c r="S69" s="19">
        <f>IF($A69="","",IF(OR($J69="",$B69="",$C69="",$N69="Completed",$N69="Cancelled"),"",IF(COUNTIFS($J$6:$J$105,$J69,$B$6:$B$105,$B69,$C$6:$C$105,$C69,$N$6:$N$105,"&lt;&gt;Completed",$N$6:$N$105,"&lt;&gt;Cancelled")&gt;1,"Check time overlap","No matching window overlap")))</f>
        <v/>
      </c>
    </row>
    <row r="70" ht="34" customHeight="1">
      <c r="A70" s="15" t="n"/>
      <c r="B70" s="28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29" t="n"/>
      <c r="M70" s="15" t="n"/>
      <c r="N70" s="15" t="n"/>
      <c r="O70" s="18">
        <f>IF($A70="","",IF($J70="","",IFERROR(VLOOKUP($J70,Assumptions!$H$5:$K$104,2,FALSE),"Check technician list")))</f>
        <v/>
      </c>
      <c r="P70" s="18">
        <f>IF($A70="","",IF($J70="","",IFERROR(VLOOKUP($J70,Assumptions!$H$5:$K$104,3,FALSE),"Check technician list")))</f>
        <v/>
      </c>
      <c r="Q70" s="18">
        <f>IF($A70="","",IF($J70="","",IFERROR(VLOOKUP($J70,Assumptions!$H$5:$K$104,4,FALSE),"Check technician list")))</f>
        <v/>
      </c>
      <c r="R70" s="18">
        <f>IF($A70="","",IF(OR($N70="Completed",$N70="Cancelled"),"Closed / no dispatch check",IF($N70="","Check status",IF(OR($B70="",$C70=""),"Check date or time window",IF($F70="","Check service zone",IF($I70="","Check required skill",IF($L70="","Check labor estimate",IF($J70="","Assign technician",IF($O70="Check technician list","Check technician list",IF($Q70&lt;&gt;"Available","Check technician availability",IF(AND(OR($O70="Multi-Skill",$O70=$I70),OR($P70="All Zones",$P70=$F70),$L70&lt;=Assumptions!$B$5),"Ready for human review",IF(AND(NOT(OR($O70="Multi-Skill",$O70=$I70)),NOT(OR($P70="All Zones",$P70=$F70))),"Check skill and zone",IF(NOT(OR($O70="Multi-Skill",$O70=$I70)),"Check skill",IF(NOT(OR($P70="All Zones",$P70=$F70)),"Check zone","Check labor estimate"))))))))))))))</f>
        <v/>
      </c>
      <c r="S70" s="18">
        <f>IF($A70="","",IF(OR($J70="",$B70="",$C70="",$N70="Completed",$N70="Cancelled"),"",IF(COUNTIFS($J$6:$J$105,$J70,$B$6:$B$105,$B70,$C$6:$C$105,$C70,$N$6:$N$105,"&lt;&gt;Completed",$N$6:$N$105,"&lt;&gt;Cancelled")&gt;1,"Check time overlap","No matching window overlap")))</f>
        <v/>
      </c>
    </row>
    <row r="71" ht="34" customHeight="1">
      <c r="A71" s="15" t="n"/>
      <c r="B71" s="28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29" t="n"/>
      <c r="M71" s="15" t="n"/>
      <c r="N71" s="15" t="n"/>
      <c r="O71" s="19">
        <f>IF($A71="","",IF($J71="","",IFERROR(VLOOKUP($J71,Assumptions!$H$5:$K$104,2,FALSE),"Check technician list")))</f>
        <v/>
      </c>
      <c r="P71" s="19">
        <f>IF($A71="","",IF($J71="","",IFERROR(VLOOKUP($J71,Assumptions!$H$5:$K$104,3,FALSE),"Check technician list")))</f>
        <v/>
      </c>
      <c r="Q71" s="19">
        <f>IF($A71="","",IF($J71="","",IFERROR(VLOOKUP($J71,Assumptions!$H$5:$K$104,4,FALSE),"Check technician list")))</f>
        <v/>
      </c>
      <c r="R71" s="19">
        <f>IF($A71="","",IF(OR($N71="Completed",$N71="Cancelled"),"Closed / no dispatch check",IF($N71="","Check status",IF(OR($B71="",$C71=""),"Check date or time window",IF($F71="","Check service zone",IF($I71="","Check required skill",IF($L71="","Check labor estimate",IF($J71="","Assign technician",IF($O71="Check technician list","Check technician list",IF($Q71&lt;&gt;"Available","Check technician availability",IF(AND(OR($O71="Multi-Skill",$O71=$I71),OR($P71="All Zones",$P71=$F71),$L71&lt;=Assumptions!$B$5),"Ready for human review",IF(AND(NOT(OR($O71="Multi-Skill",$O71=$I71)),NOT(OR($P71="All Zones",$P71=$F71))),"Check skill and zone",IF(NOT(OR($O71="Multi-Skill",$O71=$I71)),"Check skill",IF(NOT(OR($P71="All Zones",$P71=$F71)),"Check zone","Check labor estimate"))))))))))))))</f>
        <v/>
      </c>
      <c r="S71" s="19">
        <f>IF($A71="","",IF(OR($J71="",$B71="",$C71="",$N71="Completed",$N71="Cancelled"),"",IF(COUNTIFS($J$6:$J$105,$J71,$B$6:$B$105,$B71,$C$6:$C$105,$C71,$N$6:$N$105,"&lt;&gt;Completed",$N$6:$N$105,"&lt;&gt;Cancelled")&gt;1,"Check time overlap","No matching window overlap")))</f>
        <v/>
      </c>
    </row>
    <row r="72" ht="34" customHeight="1">
      <c r="A72" s="15" t="n"/>
      <c r="B72" s="28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29" t="n"/>
      <c r="M72" s="15" t="n"/>
      <c r="N72" s="15" t="n"/>
      <c r="O72" s="18">
        <f>IF($A72="","",IF($J72="","",IFERROR(VLOOKUP($J72,Assumptions!$H$5:$K$104,2,FALSE),"Check technician list")))</f>
        <v/>
      </c>
      <c r="P72" s="18">
        <f>IF($A72="","",IF($J72="","",IFERROR(VLOOKUP($J72,Assumptions!$H$5:$K$104,3,FALSE),"Check technician list")))</f>
        <v/>
      </c>
      <c r="Q72" s="18">
        <f>IF($A72="","",IF($J72="","",IFERROR(VLOOKUP($J72,Assumptions!$H$5:$K$104,4,FALSE),"Check technician list")))</f>
        <v/>
      </c>
      <c r="R72" s="18">
        <f>IF($A72="","",IF(OR($N72="Completed",$N72="Cancelled"),"Closed / no dispatch check",IF($N72="","Check status",IF(OR($B72="",$C72=""),"Check date or time window",IF($F72="","Check service zone",IF($I72="","Check required skill",IF($L72="","Check labor estimate",IF($J72="","Assign technician",IF($O72="Check technician list","Check technician list",IF($Q72&lt;&gt;"Available","Check technician availability",IF(AND(OR($O72="Multi-Skill",$O72=$I72),OR($P72="All Zones",$P72=$F72),$L72&lt;=Assumptions!$B$5),"Ready for human review",IF(AND(NOT(OR($O72="Multi-Skill",$O72=$I72)),NOT(OR($P72="All Zones",$P72=$F72))),"Check skill and zone",IF(NOT(OR($O72="Multi-Skill",$O72=$I72)),"Check skill",IF(NOT(OR($P72="All Zones",$P72=$F72)),"Check zone","Check labor estimate"))))))))))))))</f>
        <v/>
      </c>
      <c r="S72" s="18">
        <f>IF($A72="","",IF(OR($J72="",$B72="",$C72="",$N72="Completed",$N72="Cancelled"),"",IF(COUNTIFS($J$6:$J$105,$J72,$B$6:$B$105,$B72,$C$6:$C$105,$C72,$N$6:$N$105,"&lt;&gt;Completed",$N$6:$N$105,"&lt;&gt;Cancelled")&gt;1,"Check time overlap","No matching window overlap")))</f>
        <v/>
      </c>
    </row>
    <row r="73" ht="34" customHeight="1">
      <c r="A73" s="15" t="n"/>
      <c r="B73" s="28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29" t="n"/>
      <c r="M73" s="15" t="n"/>
      <c r="N73" s="15" t="n"/>
      <c r="O73" s="19">
        <f>IF($A73="","",IF($J73="","",IFERROR(VLOOKUP($J73,Assumptions!$H$5:$K$104,2,FALSE),"Check technician list")))</f>
        <v/>
      </c>
      <c r="P73" s="19">
        <f>IF($A73="","",IF($J73="","",IFERROR(VLOOKUP($J73,Assumptions!$H$5:$K$104,3,FALSE),"Check technician list")))</f>
        <v/>
      </c>
      <c r="Q73" s="19">
        <f>IF($A73="","",IF($J73="","",IFERROR(VLOOKUP($J73,Assumptions!$H$5:$K$104,4,FALSE),"Check technician list")))</f>
        <v/>
      </c>
      <c r="R73" s="19">
        <f>IF($A73="","",IF(OR($N73="Completed",$N73="Cancelled"),"Closed / no dispatch check",IF($N73="","Check status",IF(OR($B73="",$C73=""),"Check date or time window",IF($F73="","Check service zone",IF($I73="","Check required skill",IF($L73="","Check labor estimate",IF($J73="","Assign technician",IF($O73="Check technician list","Check technician list",IF($Q73&lt;&gt;"Available","Check technician availability",IF(AND(OR($O73="Multi-Skill",$O73=$I73),OR($P73="All Zones",$P73=$F73),$L73&lt;=Assumptions!$B$5),"Ready for human review",IF(AND(NOT(OR($O73="Multi-Skill",$O73=$I73)),NOT(OR($P73="All Zones",$P73=$F73))),"Check skill and zone",IF(NOT(OR($O73="Multi-Skill",$O73=$I73)),"Check skill",IF(NOT(OR($P73="All Zones",$P73=$F73)),"Check zone","Check labor estimate"))))))))))))))</f>
        <v/>
      </c>
      <c r="S73" s="19">
        <f>IF($A73="","",IF(OR($J73="",$B73="",$C73="",$N73="Completed",$N73="Cancelled"),"",IF(COUNTIFS($J$6:$J$105,$J73,$B$6:$B$105,$B73,$C$6:$C$105,$C73,$N$6:$N$105,"&lt;&gt;Completed",$N$6:$N$105,"&lt;&gt;Cancelled")&gt;1,"Check time overlap","No matching window overlap")))</f>
        <v/>
      </c>
    </row>
    <row r="74" ht="34" customHeight="1">
      <c r="A74" s="15" t="n"/>
      <c r="B74" s="28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29" t="n"/>
      <c r="M74" s="15" t="n"/>
      <c r="N74" s="15" t="n"/>
      <c r="O74" s="18">
        <f>IF($A74="","",IF($J74="","",IFERROR(VLOOKUP($J74,Assumptions!$H$5:$K$104,2,FALSE),"Check technician list")))</f>
        <v/>
      </c>
      <c r="P74" s="18">
        <f>IF($A74="","",IF($J74="","",IFERROR(VLOOKUP($J74,Assumptions!$H$5:$K$104,3,FALSE),"Check technician list")))</f>
        <v/>
      </c>
      <c r="Q74" s="18">
        <f>IF($A74="","",IF($J74="","",IFERROR(VLOOKUP($J74,Assumptions!$H$5:$K$104,4,FALSE),"Check technician list")))</f>
        <v/>
      </c>
      <c r="R74" s="18">
        <f>IF($A74="","",IF(OR($N74="Completed",$N74="Cancelled"),"Closed / no dispatch check",IF($N74="","Check status",IF(OR($B74="",$C74=""),"Check date or time window",IF($F74="","Check service zone",IF($I74="","Check required skill",IF($L74="","Check labor estimate",IF($J74="","Assign technician",IF($O74="Check technician list","Check technician list",IF($Q74&lt;&gt;"Available","Check technician availability",IF(AND(OR($O74="Multi-Skill",$O74=$I74),OR($P74="All Zones",$P74=$F74),$L74&lt;=Assumptions!$B$5),"Ready for human review",IF(AND(NOT(OR($O74="Multi-Skill",$O74=$I74)),NOT(OR($P74="All Zones",$P74=$F74))),"Check skill and zone",IF(NOT(OR($O74="Multi-Skill",$O74=$I74)),"Check skill",IF(NOT(OR($P74="All Zones",$P74=$F74)),"Check zone","Check labor estimate"))))))))))))))</f>
        <v/>
      </c>
      <c r="S74" s="18">
        <f>IF($A74="","",IF(OR($J74="",$B74="",$C74="",$N74="Completed",$N74="Cancelled"),"",IF(COUNTIFS($J$6:$J$105,$J74,$B$6:$B$105,$B74,$C$6:$C$105,$C74,$N$6:$N$105,"&lt;&gt;Completed",$N$6:$N$105,"&lt;&gt;Cancelled")&gt;1,"Check time overlap","No matching window overlap")))</f>
        <v/>
      </c>
    </row>
    <row r="75" ht="34" customHeight="1">
      <c r="A75" s="15" t="n"/>
      <c r="B75" s="28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29" t="n"/>
      <c r="M75" s="15" t="n"/>
      <c r="N75" s="15" t="n"/>
      <c r="O75" s="19">
        <f>IF($A75="","",IF($J75="","",IFERROR(VLOOKUP($J75,Assumptions!$H$5:$K$104,2,FALSE),"Check technician list")))</f>
        <v/>
      </c>
      <c r="P75" s="19">
        <f>IF($A75="","",IF($J75="","",IFERROR(VLOOKUP($J75,Assumptions!$H$5:$K$104,3,FALSE),"Check technician list")))</f>
        <v/>
      </c>
      <c r="Q75" s="19">
        <f>IF($A75="","",IF($J75="","",IFERROR(VLOOKUP($J75,Assumptions!$H$5:$K$104,4,FALSE),"Check technician list")))</f>
        <v/>
      </c>
      <c r="R75" s="19">
        <f>IF($A75="","",IF(OR($N75="Completed",$N75="Cancelled"),"Closed / no dispatch check",IF($N75="","Check status",IF(OR($B75="",$C75=""),"Check date or time window",IF($F75="","Check service zone",IF($I75="","Check required skill",IF($L75="","Check labor estimate",IF($J75="","Assign technician",IF($O75="Check technician list","Check technician list",IF($Q75&lt;&gt;"Available","Check technician availability",IF(AND(OR($O75="Multi-Skill",$O75=$I75),OR($P75="All Zones",$P75=$F75),$L75&lt;=Assumptions!$B$5),"Ready for human review",IF(AND(NOT(OR($O75="Multi-Skill",$O75=$I75)),NOT(OR($P75="All Zones",$P75=$F75))),"Check skill and zone",IF(NOT(OR($O75="Multi-Skill",$O75=$I75)),"Check skill",IF(NOT(OR($P75="All Zones",$P75=$F75)),"Check zone","Check labor estimate"))))))))))))))</f>
        <v/>
      </c>
      <c r="S75" s="19">
        <f>IF($A75="","",IF(OR($J75="",$B75="",$C75="",$N75="Completed",$N75="Cancelled"),"",IF(COUNTIFS($J$6:$J$105,$J75,$B$6:$B$105,$B75,$C$6:$C$105,$C75,$N$6:$N$105,"&lt;&gt;Completed",$N$6:$N$105,"&lt;&gt;Cancelled")&gt;1,"Check time overlap","No matching window overlap")))</f>
        <v/>
      </c>
    </row>
    <row r="76" ht="34" customHeight="1">
      <c r="A76" s="15" t="n"/>
      <c r="B76" s="28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29" t="n"/>
      <c r="M76" s="15" t="n"/>
      <c r="N76" s="15" t="n"/>
      <c r="O76" s="18">
        <f>IF($A76="","",IF($J76="","",IFERROR(VLOOKUP($J76,Assumptions!$H$5:$K$104,2,FALSE),"Check technician list")))</f>
        <v/>
      </c>
      <c r="P76" s="18">
        <f>IF($A76="","",IF($J76="","",IFERROR(VLOOKUP($J76,Assumptions!$H$5:$K$104,3,FALSE),"Check technician list")))</f>
        <v/>
      </c>
      <c r="Q76" s="18">
        <f>IF($A76="","",IF($J76="","",IFERROR(VLOOKUP($J76,Assumptions!$H$5:$K$104,4,FALSE),"Check technician list")))</f>
        <v/>
      </c>
      <c r="R76" s="18">
        <f>IF($A76="","",IF(OR($N76="Completed",$N76="Cancelled"),"Closed / no dispatch check",IF($N76="","Check status",IF(OR($B76="",$C76=""),"Check date or time window",IF($F76="","Check service zone",IF($I76="","Check required skill",IF($L76="","Check labor estimate",IF($J76="","Assign technician",IF($O76="Check technician list","Check technician list",IF($Q76&lt;&gt;"Available","Check technician availability",IF(AND(OR($O76="Multi-Skill",$O76=$I76),OR($P76="All Zones",$P76=$F76),$L76&lt;=Assumptions!$B$5),"Ready for human review",IF(AND(NOT(OR($O76="Multi-Skill",$O76=$I76)),NOT(OR($P76="All Zones",$P76=$F76))),"Check skill and zone",IF(NOT(OR($O76="Multi-Skill",$O76=$I76)),"Check skill",IF(NOT(OR($P76="All Zones",$P76=$F76)),"Check zone","Check labor estimate"))))))))))))))</f>
        <v/>
      </c>
      <c r="S76" s="18">
        <f>IF($A76="","",IF(OR($J76="",$B76="",$C76="",$N76="Completed",$N76="Cancelled"),"",IF(COUNTIFS($J$6:$J$105,$J76,$B$6:$B$105,$B76,$C$6:$C$105,$C76,$N$6:$N$105,"&lt;&gt;Completed",$N$6:$N$105,"&lt;&gt;Cancelled")&gt;1,"Check time overlap","No matching window overlap")))</f>
        <v/>
      </c>
    </row>
    <row r="77" ht="34" customHeight="1">
      <c r="A77" s="15" t="n"/>
      <c r="B77" s="28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29" t="n"/>
      <c r="M77" s="15" t="n"/>
      <c r="N77" s="15" t="n"/>
      <c r="O77" s="19">
        <f>IF($A77="","",IF($J77="","",IFERROR(VLOOKUP($J77,Assumptions!$H$5:$K$104,2,FALSE),"Check technician list")))</f>
        <v/>
      </c>
      <c r="P77" s="19">
        <f>IF($A77="","",IF($J77="","",IFERROR(VLOOKUP($J77,Assumptions!$H$5:$K$104,3,FALSE),"Check technician list")))</f>
        <v/>
      </c>
      <c r="Q77" s="19">
        <f>IF($A77="","",IF($J77="","",IFERROR(VLOOKUP($J77,Assumptions!$H$5:$K$104,4,FALSE),"Check technician list")))</f>
        <v/>
      </c>
      <c r="R77" s="19">
        <f>IF($A77="","",IF(OR($N77="Completed",$N77="Cancelled"),"Closed / no dispatch check",IF($N77="","Check status",IF(OR($B77="",$C77=""),"Check date or time window",IF($F77="","Check service zone",IF($I77="","Check required skill",IF($L77="","Check labor estimate",IF($J77="","Assign technician",IF($O77="Check technician list","Check technician list",IF($Q77&lt;&gt;"Available","Check technician availability",IF(AND(OR($O77="Multi-Skill",$O77=$I77),OR($P77="All Zones",$P77=$F77),$L77&lt;=Assumptions!$B$5),"Ready for human review",IF(AND(NOT(OR($O77="Multi-Skill",$O77=$I77)),NOT(OR($P77="All Zones",$P77=$F77))),"Check skill and zone",IF(NOT(OR($O77="Multi-Skill",$O77=$I77)),"Check skill",IF(NOT(OR($P77="All Zones",$P77=$F77)),"Check zone","Check labor estimate"))))))))))))))</f>
        <v/>
      </c>
      <c r="S77" s="19">
        <f>IF($A77="","",IF(OR($J77="",$B77="",$C77="",$N77="Completed",$N77="Cancelled"),"",IF(COUNTIFS($J$6:$J$105,$J77,$B$6:$B$105,$B77,$C$6:$C$105,$C77,$N$6:$N$105,"&lt;&gt;Completed",$N$6:$N$105,"&lt;&gt;Cancelled")&gt;1,"Check time overlap","No matching window overlap")))</f>
        <v/>
      </c>
    </row>
    <row r="78" ht="34" customHeight="1">
      <c r="A78" s="15" t="n"/>
      <c r="B78" s="28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29" t="n"/>
      <c r="M78" s="15" t="n"/>
      <c r="N78" s="15" t="n"/>
      <c r="O78" s="18">
        <f>IF($A78="","",IF($J78="","",IFERROR(VLOOKUP($J78,Assumptions!$H$5:$K$104,2,FALSE),"Check technician list")))</f>
        <v/>
      </c>
      <c r="P78" s="18">
        <f>IF($A78="","",IF($J78="","",IFERROR(VLOOKUP($J78,Assumptions!$H$5:$K$104,3,FALSE),"Check technician list")))</f>
        <v/>
      </c>
      <c r="Q78" s="18">
        <f>IF($A78="","",IF($J78="","",IFERROR(VLOOKUP($J78,Assumptions!$H$5:$K$104,4,FALSE),"Check technician list")))</f>
        <v/>
      </c>
      <c r="R78" s="18">
        <f>IF($A78="","",IF(OR($N78="Completed",$N78="Cancelled"),"Closed / no dispatch check",IF($N78="","Check status",IF(OR($B78="",$C78=""),"Check date or time window",IF($F78="","Check service zone",IF($I78="","Check required skill",IF($L78="","Check labor estimate",IF($J78="","Assign technician",IF($O78="Check technician list","Check technician list",IF($Q78&lt;&gt;"Available","Check technician availability",IF(AND(OR($O78="Multi-Skill",$O78=$I78),OR($P78="All Zones",$P78=$F78),$L78&lt;=Assumptions!$B$5),"Ready for human review",IF(AND(NOT(OR($O78="Multi-Skill",$O78=$I78)),NOT(OR($P78="All Zones",$P78=$F78))),"Check skill and zone",IF(NOT(OR($O78="Multi-Skill",$O78=$I78)),"Check skill",IF(NOT(OR($P78="All Zones",$P78=$F78)),"Check zone","Check labor estimate"))))))))))))))</f>
        <v/>
      </c>
      <c r="S78" s="18">
        <f>IF($A78="","",IF(OR($J78="",$B78="",$C78="",$N78="Completed",$N78="Cancelled"),"",IF(COUNTIFS($J$6:$J$105,$J78,$B$6:$B$105,$B78,$C$6:$C$105,$C78,$N$6:$N$105,"&lt;&gt;Completed",$N$6:$N$105,"&lt;&gt;Cancelled")&gt;1,"Check time overlap","No matching window overlap")))</f>
        <v/>
      </c>
    </row>
    <row r="79" ht="34" customHeight="1">
      <c r="A79" s="15" t="n"/>
      <c r="B79" s="28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29" t="n"/>
      <c r="M79" s="15" t="n"/>
      <c r="N79" s="15" t="n"/>
      <c r="O79" s="19">
        <f>IF($A79="","",IF($J79="","",IFERROR(VLOOKUP($J79,Assumptions!$H$5:$K$104,2,FALSE),"Check technician list")))</f>
        <v/>
      </c>
      <c r="P79" s="19">
        <f>IF($A79="","",IF($J79="","",IFERROR(VLOOKUP($J79,Assumptions!$H$5:$K$104,3,FALSE),"Check technician list")))</f>
        <v/>
      </c>
      <c r="Q79" s="19">
        <f>IF($A79="","",IF($J79="","",IFERROR(VLOOKUP($J79,Assumptions!$H$5:$K$104,4,FALSE),"Check technician list")))</f>
        <v/>
      </c>
      <c r="R79" s="19">
        <f>IF($A79="","",IF(OR($N79="Completed",$N79="Cancelled"),"Closed / no dispatch check",IF($N79="","Check status",IF(OR($B79="",$C79=""),"Check date or time window",IF($F79="","Check service zone",IF($I79="","Check required skill",IF($L79="","Check labor estimate",IF($J79="","Assign technician",IF($O79="Check technician list","Check technician list",IF($Q79&lt;&gt;"Available","Check technician availability",IF(AND(OR($O79="Multi-Skill",$O79=$I79),OR($P79="All Zones",$P79=$F79),$L79&lt;=Assumptions!$B$5),"Ready for human review",IF(AND(NOT(OR($O79="Multi-Skill",$O79=$I79)),NOT(OR($P79="All Zones",$P79=$F79))),"Check skill and zone",IF(NOT(OR($O79="Multi-Skill",$O79=$I79)),"Check skill",IF(NOT(OR($P79="All Zones",$P79=$F79)),"Check zone","Check labor estimate"))))))))))))))</f>
        <v/>
      </c>
      <c r="S79" s="19">
        <f>IF($A79="","",IF(OR($J79="",$B79="",$C79="",$N79="Completed",$N79="Cancelled"),"",IF(COUNTIFS($J$6:$J$105,$J79,$B$6:$B$105,$B79,$C$6:$C$105,$C79,$N$6:$N$105,"&lt;&gt;Completed",$N$6:$N$105,"&lt;&gt;Cancelled")&gt;1,"Check time overlap","No matching window overlap")))</f>
        <v/>
      </c>
    </row>
    <row r="80" ht="34" customHeight="1">
      <c r="A80" s="15" t="n"/>
      <c r="B80" s="28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29" t="n"/>
      <c r="M80" s="15" t="n"/>
      <c r="N80" s="15" t="n"/>
      <c r="O80" s="18">
        <f>IF($A80="","",IF($J80="","",IFERROR(VLOOKUP($J80,Assumptions!$H$5:$K$104,2,FALSE),"Check technician list")))</f>
        <v/>
      </c>
      <c r="P80" s="18">
        <f>IF($A80="","",IF($J80="","",IFERROR(VLOOKUP($J80,Assumptions!$H$5:$K$104,3,FALSE),"Check technician list")))</f>
        <v/>
      </c>
      <c r="Q80" s="18">
        <f>IF($A80="","",IF($J80="","",IFERROR(VLOOKUP($J80,Assumptions!$H$5:$K$104,4,FALSE),"Check technician list")))</f>
        <v/>
      </c>
      <c r="R80" s="18">
        <f>IF($A80="","",IF(OR($N80="Completed",$N80="Cancelled"),"Closed / no dispatch check",IF($N80="","Check status",IF(OR($B80="",$C80=""),"Check date or time window",IF($F80="","Check service zone",IF($I80="","Check required skill",IF($L80="","Check labor estimate",IF($J80="","Assign technician",IF($O80="Check technician list","Check technician list",IF($Q80&lt;&gt;"Available","Check technician availability",IF(AND(OR($O80="Multi-Skill",$O80=$I80),OR($P80="All Zones",$P80=$F80),$L80&lt;=Assumptions!$B$5),"Ready for human review",IF(AND(NOT(OR($O80="Multi-Skill",$O80=$I80)),NOT(OR($P80="All Zones",$P80=$F80))),"Check skill and zone",IF(NOT(OR($O80="Multi-Skill",$O80=$I80)),"Check skill",IF(NOT(OR($P80="All Zones",$P80=$F80)),"Check zone","Check labor estimate"))))))))))))))</f>
        <v/>
      </c>
      <c r="S80" s="18">
        <f>IF($A80="","",IF(OR($J80="",$B80="",$C80="",$N80="Completed",$N80="Cancelled"),"",IF(COUNTIFS($J$6:$J$105,$J80,$B$6:$B$105,$B80,$C$6:$C$105,$C80,$N$6:$N$105,"&lt;&gt;Completed",$N$6:$N$105,"&lt;&gt;Cancelled")&gt;1,"Check time overlap","No matching window overlap")))</f>
        <v/>
      </c>
    </row>
    <row r="81" ht="34" customHeight="1">
      <c r="A81" s="15" t="n"/>
      <c r="B81" s="28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29" t="n"/>
      <c r="M81" s="15" t="n"/>
      <c r="N81" s="15" t="n"/>
      <c r="O81" s="19">
        <f>IF($A81="","",IF($J81="","",IFERROR(VLOOKUP($J81,Assumptions!$H$5:$K$104,2,FALSE),"Check technician list")))</f>
        <v/>
      </c>
      <c r="P81" s="19">
        <f>IF($A81="","",IF($J81="","",IFERROR(VLOOKUP($J81,Assumptions!$H$5:$K$104,3,FALSE),"Check technician list")))</f>
        <v/>
      </c>
      <c r="Q81" s="19">
        <f>IF($A81="","",IF($J81="","",IFERROR(VLOOKUP($J81,Assumptions!$H$5:$K$104,4,FALSE),"Check technician list")))</f>
        <v/>
      </c>
      <c r="R81" s="19">
        <f>IF($A81="","",IF(OR($N81="Completed",$N81="Cancelled"),"Closed / no dispatch check",IF($N81="","Check status",IF(OR($B81="",$C81=""),"Check date or time window",IF($F81="","Check service zone",IF($I81="","Check required skill",IF($L81="","Check labor estimate",IF($J81="","Assign technician",IF($O81="Check technician list","Check technician list",IF($Q81&lt;&gt;"Available","Check technician availability",IF(AND(OR($O81="Multi-Skill",$O81=$I81),OR($P81="All Zones",$P81=$F81),$L81&lt;=Assumptions!$B$5),"Ready for human review",IF(AND(NOT(OR($O81="Multi-Skill",$O81=$I81)),NOT(OR($P81="All Zones",$P81=$F81))),"Check skill and zone",IF(NOT(OR($O81="Multi-Skill",$O81=$I81)),"Check skill",IF(NOT(OR($P81="All Zones",$P81=$F81)),"Check zone","Check labor estimate"))))))))))))))</f>
        <v/>
      </c>
      <c r="S81" s="19">
        <f>IF($A81="","",IF(OR($J81="",$B81="",$C81="",$N81="Completed",$N81="Cancelled"),"",IF(COUNTIFS($J$6:$J$105,$J81,$B$6:$B$105,$B81,$C$6:$C$105,$C81,$N$6:$N$105,"&lt;&gt;Completed",$N$6:$N$105,"&lt;&gt;Cancelled")&gt;1,"Check time overlap","No matching window overlap")))</f>
        <v/>
      </c>
    </row>
    <row r="82" ht="34" customHeight="1">
      <c r="A82" s="15" t="n"/>
      <c r="B82" s="28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29" t="n"/>
      <c r="M82" s="15" t="n"/>
      <c r="N82" s="15" t="n"/>
      <c r="O82" s="18">
        <f>IF($A82="","",IF($J82="","",IFERROR(VLOOKUP($J82,Assumptions!$H$5:$K$104,2,FALSE),"Check technician list")))</f>
        <v/>
      </c>
      <c r="P82" s="18">
        <f>IF($A82="","",IF($J82="","",IFERROR(VLOOKUP($J82,Assumptions!$H$5:$K$104,3,FALSE),"Check technician list")))</f>
        <v/>
      </c>
      <c r="Q82" s="18">
        <f>IF($A82="","",IF($J82="","",IFERROR(VLOOKUP($J82,Assumptions!$H$5:$K$104,4,FALSE),"Check technician list")))</f>
        <v/>
      </c>
      <c r="R82" s="18">
        <f>IF($A82="","",IF(OR($N82="Completed",$N82="Cancelled"),"Closed / no dispatch check",IF($N82="","Check status",IF(OR($B82="",$C82=""),"Check date or time window",IF($F82="","Check service zone",IF($I82="","Check required skill",IF($L82="","Check labor estimate",IF($J82="","Assign technician",IF($O82="Check technician list","Check technician list",IF($Q82&lt;&gt;"Available","Check technician availability",IF(AND(OR($O82="Multi-Skill",$O82=$I82),OR($P82="All Zones",$P82=$F82),$L82&lt;=Assumptions!$B$5),"Ready for human review",IF(AND(NOT(OR($O82="Multi-Skill",$O82=$I82)),NOT(OR($P82="All Zones",$P82=$F82))),"Check skill and zone",IF(NOT(OR($O82="Multi-Skill",$O82=$I82)),"Check skill",IF(NOT(OR($P82="All Zones",$P82=$F82)),"Check zone","Check labor estimate"))))))))))))))</f>
        <v/>
      </c>
      <c r="S82" s="18">
        <f>IF($A82="","",IF(OR($J82="",$B82="",$C82="",$N82="Completed",$N82="Cancelled"),"",IF(COUNTIFS($J$6:$J$105,$J82,$B$6:$B$105,$B82,$C$6:$C$105,$C82,$N$6:$N$105,"&lt;&gt;Completed",$N$6:$N$105,"&lt;&gt;Cancelled")&gt;1,"Check time overlap","No matching window overlap")))</f>
        <v/>
      </c>
    </row>
    <row r="83" ht="34" customHeight="1">
      <c r="A83" s="15" t="n"/>
      <c r="B83" s="28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29" t="n"/>
      <c r="M83" s="15" t="n"/>
      <c r="N83" s="15" t="n"/>
      <c r="O83" s="19">
        <f>IF($A83="","",IF($J83="","",IFERROR(VLOOKUP($J83,Assumptions!$H$5:$K$104,2,FALSE),"Check technician list")))</f>
        <v/>
      </c>
      <c r="P83" s="19">
        <f>IF($A83="","",IF($J83="","",IFERROR(VLOOKUP($J83,Assumptions!$H$5:$K$104,3,FALSE),"Check technician list")))</f>
        <v/>
      </c>
      <c r="Q83" s="19">
        <f>IF($A83="","",IF($J83="","",IFERROR(VLOOKUP($J83,Assumptions!$H$5:$K$104,4,FALSE),"Check technician list")))</f>
        <v/>
      </c>
      <c r="R83" s="19">
        <f>IF($A83="","",IF(OR($N83="Completed",$N83="Cancelled"),"Closed / no dispatch check",IF($N83="","Check status",IF(OR($B83="",$C83=""),"Check date or time window",IF($F83="","Check service zone",IF($I83="","Check required skill",IF($L83="","Check labor estimate",IF($J83="","Assign technician",IF($O83="Check technician list","Check technician list",IF($Q83&lt;&gt;"Available","Check technician availability",IF(AND(OR($O83="Multi-Skill",$O83=$I83),OR($P83="All Zones",$P83=$F83),$L83&lt;=Assumptions!$B$5),"Ready for human review",IF(AND(NOT(OR($O83="Multi-Skill",$O83=$I83)),NOT(OR($P83="All Zones",$P83=$F83))),"Check skill and zone",IF(NOT(OR($O83="Multi-Skill",$O83=$I83)),"Check skill",IF(NOT(OR($P83="All Zones",$P83=$F83)),"Check zone","Check labor estimate"))))))))))))))</f>
        <v/>
      </c>
      <c r="S83" s="19">
        <f>IF($A83="","",IF(OR($J83="",$B83="",$C83="",$N83="Completed",$N83="Cancelled"),"",IF(COUNTIFS($J$6:$J$105,$J83,$B$6:$B$105,$B83,$C$6:$C$105,$C83,$N$6:$N$105,"&lt;&gt;Completed",$N$6:$N$105,"&lt;&gt;Cancelled")&gt;1,"Check time overlap","No matching window overlap")))</f>
        <v/>
      </c>
    </row>
    <row r="84" ht="34" customHeight="1">
      <c r="A84" s="15" t="n"/>
      <c r="B84" s="28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29" t="n"/>
      <c r="M84" s="15" t="n"/>
      <c r="N84" s="15" t="n"/>
      <c r="O84" s="18">
        <f>IF($A84="","",IF($J84="","",IFERROR(VLOOKUP($J84,Assumptions!$H$5:$K$104,2,FALSE),"Check technician list")))</f>
        <v/>
      </c>
      <c r="P84" s="18">
        <f>IF($A84="","",IF($J84="","",IFERROR(VLOOKUP($J84,Assumptions!$H$5:$K$104,3,FALSE),"Check technician list")))</f>
        <v/>
      </c>
      <c r="Q84" s="18">
        <f>IF($A84="","",IF($J84="","",IFERROR(VLOOKUP($J84,Assumptions!$H$5:$K$104,4,FALSE),"Check technician list")))</f>
        <v/>
      </c>
      <c r="R84" s="18">
        <f>IF($A84="","",IF(OR($N84="Completed",$N84="Cancelled"),"Closed / no dispatch check",IF($N84="","Check status",IF(OR($B84="",$C84=""),"Check date or time window",IF($F84="","Check service zone",IF($I84="","Check required skill",IF($L84="","Check labor estimate",IF($J84="","Assign technician",IF($O84="Check technician list","Check technician list",IF($Q84&lt;&gt;"Available","Check technician availability",IF(AND(OR($O84="Multi-Skill",$O84=$I84),OR($P84="All Zones",$P84=$F84),$L84&lt;=Assumptions!$B$5),"Ready for human review",IF(AND(NOT(OR($O84="Multi-Skill",$O84=$I84)),NOT(OR($P84="All Zones",$P84=$F84))),"Check skill and zone",IF(NOT(OR($O84="Multi-Skill",$O84=$I84)),"Check skill",IF(NOT(OR($P84="All Zones",$P84=$F84)),"Check zone","Check labor estimate"))))))))))))))</f>
        <v/>
      </c>
      <c r="S84" s="18">
        <f>IF($A84="","",IF(OR($J84="",$B84="",$C84="",$N84="Completed",$N84="Cancelled"),"",IF(COUNTIFS($J$6:$J$105,$J84,$B$6:$B$105,$B84,$C$6:$C$105,$C84,$N$6:$N$105,"&lt;&gt;Completed",$N$6:$N$105,"&lt;&gt;Cancelled")&gt;1,"Check time overlap","No matching window overlap")))</f>
        <v/>
      </c>
    </row>
    <row r="85" ht="34" customHeight="1">
      <c r="A85" s="15" t="n"/>
      <c r="B85" s="28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29" t="n"/>
      <c r="M85" s="15" t="n"/>
      <c r="N85" s="15" t="n"/>
      <c r="O85" s="19">
        <f>IF($A85="","",IF($J85="","",IFERROR(VLOOKUP($J85,Assumptions!$H$5:$K$104,2,FALSE),"Check technician list")))</f>
        <v/>
      </c>
      <c r="P85" s="19">
        <f>IF($A85="","",IF($J85="","",IFERROR(VLOOKUP($J85,Assumptions!$H$5:$K$104,3,FALSE),"Check technician list")))</f>
        <v/>
      </c>
      <c r="Q85" s="19">
        <f>IF($A85="","",IF($J85="","",IFERROR(VLOOKUP($J85,Assumptions!$H$5:$K$104,4,FALSE),"Check technician list")))</f>
        <v/>
      </c>
      <c r="R85" s="19">
        <f>IF($A85="","",IF(OR($N85="Completed",$N85="Cancelled"),"Closed / no dispatch check",IF($N85="","Check status",IF(OR($B85="",$C85=""),"Check date or time window",IF($F85="","Check service zone",IF($I85="","Check required skill",IF($L85="","Check labor estimate",IF($J85="","Assign technician",IF($O85="Check technician list","Check technician list",IF($Q85&lt;&gt;"Available","Check technician availability",IF(AND(OR($O85="Multi-Skill",$O85=$I85),OR($P85="All Zones",$P85=$F85),$L85&lt;=Assumptions!$B$5),"Ready for human review",IF(AND(NOT(OR($O85="Multi-Skill",$O85=$I85)),NOT(OR($P85="All Zones",$P85=$F85))),"Check skill and zone",IF(NOT(OR($O85="Multi-Skill",$O85=$I85)),"Check skill",IF(NOT(OR($P85="All Zones",$P85=$F85)),"Check zone","Check labor estimate"))))))))))))))</f>
        <v/>
      </c>
      <c r="S85" s="19">
        <f>IF($A85="","",IF(OR($J85="",$B85="",$C85="",$N85="Completed",$N85="Cancelled"),"",IF(COUNTIFS($J$6:$J$105,$J85,$B$6:$B$105,$B85,$C$6:$C$105,$C85,$N$6:$N$105,"&lt;&gt;Completed",$N$6:$N$105,"&lt;&gt;Cancelled")&gt;1,"Check time overlap","No matching window overlap")))</f>
        <v/>
      </c>
    </row>
    <row r="86" ht="34" customHeight="1">
      <c r="A86" s="15" t="n"/>
      <c r="B86" s="28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29" t="n"/>
      <c r="M86" s="15" t="n"/>
      <c r="N86" s="15" t="n"/>
      <c r="O86" s="18">
        <f>IF($A86="","",IF($J86="","",IFERROR(VLOOKUP($J86,Assumptions!$H$5:$K$104,2,FALSE),"Check technician list")))</f>
        <v/>
      </c>
      <c r="P86" s="18">
        <f>IF($A86="","",IF($J86="","",IFERROR(VLOOKUP($J86,Assumptions!$H$5:$K$104,3,FALSE),"Check technician list")))</f>
        <v/>
      </c>
      <c r="Q86" s="18">
        <f>IF($A86="","",IF($J86="","",IFERROR(VLOOKUP($J86,Assumptions!$H$5:$K$104,4,FALSE),"Check technician list")))</f>
        <v/>
      </c>
      <c r="R86" s="18">
        <f>IF($A86="","",IF(OR($N86="Completed",$N86="Cancelled"),"Closed / no dispatch check",IF($N86="","Check status",IF(OR($B86="",$C86=""),"Check date or time window",IF($F86="","Check service zone",IF($I86="","Check required skill",IF($L86="","Check labor estimate",IF($J86="","Assign technician",IF($O86="Check technician list","Check technician list",IF($Q86&lt;&gt;"Available","Check technician availability",IF(AND(OR($O86="Multi-Skill",$O86=$I86),OR($P86="All Zones",$P86=$F86),$L86&lt;=Assumptions!$B$5),"Ready for human review",IF(AND(NOT(OR($O86="Multi-Skill",$O86=$I86)),NOT(OR($P86="All Zones",$P86=$F86))),"Check skill and zone",IF(NOT(OR($O86="Multi-Skill",$O86=$I86)),"Check skill",IF(NOT(OR($P86="All Zones",$P86=$F86)),"Check zone","Check labor estimate"))))))))))))))</f>
        <v/>
      </c>
      <c r="S86" s="18">
        <f>IF($A86="","",IF(OR($J86="",$B86="",$C86="",$N86="Completed",$N86="Cancelled"),"",IF(COUNTIFS($J$6:$J$105,$J86,$B$6:$B$105,$B86,$C$6:$C$105,$C86,$N$6:$N$105,"&lt;&gt;Completed",$N$6:$N$105,"&lt;&gt;Cancelled")&gt;1,"Check time overlap","No matching window overlap")))</f>
        <v/>
      </c>
    </row>
    <row r="87" ht="34" customHeight="1">
      <c r="A87" s="15" t="n"/>
      <c r="B87" s="28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29" t="n"/>
      <c r="M87" s="15" t="n"/>
      <c r="N87" s="15" t="n"/>
      <c r="O87" s="19">
        <f>IF($A87="","",IF($J87="","",IFERROR(VLOOKUP($J87,Assumptions!$H$5:$K$104,2,FALSE),"Check technician list")))</f>
        <v/>
      </c>
      <c r="P87" s="19">
        <f>IF($A87="","",IF($J87="","",IFERROR(VLOOKUP($J87,Assumptions!$H$5:$K$104,3,FALSE),"Check technician list")))</f>
        <v/>
      </c>
      <c r="Q87" s="19">
        <f>IF($A87="","",IF($J87="","",IFERROR(VLOOKUP($J87,Assumptions!$H$5:$K$104,4,FALSE),"Check technician list")))</f>
        <v/>
      </c>
      <c r="R87" s="19">
        <f>IF($A87="","",IF(OR($N87="Completed",$N87="Cancelled"),"Closed / no dispatch check",IF($N87="","Check status",IF(OR($B87="",$C87=""),"Check date or time window",IF($F87="","Check service zone",IF($I87="","Check required skill",IF($L87="","Check labor estimate",IF($J87="","Assign technician",IF($O87="Check technician list","Check technician list",IF($Q87&lt;&gt;"Available","Check technician availability",IF(AND(OR($O87="Multi-Skill",$O87=$I87),OR($P87="All Zones",$P87=$F87),$L87&lt;=Assumptions!$B$5),"Ready for human review",IF(AND(NOT(OR($O87="Multi-Skill",$O87=$I87)),NOT(OR($P87="All Zones",$P87=$F87))),"Check skill and zone",IF(NOT(OR($O87="Multi-Skill",$O87=$I87)),"Check skill",IF(NOT(OR($P87="All Zones",$P87=$F87)),"Check zone","Check labor estimate"))))))))))))))</f>
        <v/>
      </c>
      <c r="S87" s="19">
        <f>IF($A87="","",IF(OR($J87="",$B87="",$C87="",$N87="Completed",$N87="Cancelled"),"",IF(COUNTIFS($J$6:$J$105,$J87,$B$6:$B$105,$B87,$C$6:$C$105,$C87,$N$6:$N$105,"&lt;&gt;Completed",$N$6:$N$105,"&lt;&gt;Cancelled")&gt;1,"Check time overlap","No matching window overlap")))</f>
        <v/>
      </c>
    </row>
    <row r="88" ht="34" customHeight="1">
      <c r="A88" s="15" t="n"/>
      <c r="B88" s="28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29" t="n"/>
      <c r="M88" s="15" t="n"/>
      <c r="N88" s="15" t="n"/>
      <c r="O88" s="18">
        <f>IF($A88="","",IF($J88="","",IFERROR(VLOOKUP($J88,Assumptions!$H$5:$K$104,2,FALSE),"Check technician list")))</f>
        <v/>
      </c>
      <c r="P88" s="18">
        <f>IF($A88="","",IF($J88="","",IFERROR(VLOOKUP($J88,Assumptions!$H$5:$K$104,3,FALSE),"Check technician list")))</f>
        <v/>
      </c>
      <c r="Q88" s="18">
        <f>IF($A88="","",IF($J88="","",IFERROR(VLOOKUP($J88,Assumptions!$H$5:$K$104,4,FALSE),"Check technician list")))</f>
        <v/>
      </c>
      <c r="R88" s="18">
        <f>IF($A88="","",IF(OR($N88="Completed",$N88="Cancelled"),"Closed / no dispatch check",IF($N88="","Check status",IF(OR($B88="",$C88=""),"Check date or time window",IF($F88="","Check service zone",IF($I88="","Check required skill",IF($L88="","Check labor estimate",IF($J88="","Assign technician",IF($O88="Check technician list","Check technician list",IF($Q88&lt;&gt;"Available","Check technician availability",IF(AND(OR($O88="Multi-Skill",$O88=$I88),OR($P88="All Zones",$P88=$F88),$L88&lt;=Assumptions!$B$5),"Ready for human review",IF(AND(NOT(OR($O88="Multi-Skill",$O88=$I88)),NOT(OR($P88="All Zones",$P88=$F88))),"Check skill and zone",IF(NOT(OR($O88="Multi-Skill",$O88=$I88)),"Check skill",IF(NOT(OR($P88="All Zones",$P88=$F88)),"Check zone","Check labor estimate"))))))))))))))</f>
        <v/>
      </c>
      <c r="S88" s="18">
        <f>IF($A88="","",IF(OR($J88="",$B88="",$C88="",$N88="Completed",$N88="Cancelled"),"",IF(COUNTIFS($J$6:$J$105,$J88,$B$6:$B$105,$B88,$C$6:$C$105,$C88,$N$6:$N$105,"&lt;&gt;Completed",$N$6:$N$105,"&lt;&gt;Cancelled")&gt;1,"Check time overlap","No matching window overlap")))</f>
        <v/>
      </c>
    </row>
    <row r="89" ht="34" customHeight="1">
      <c r="A89" s="15" t="n"/>
      <c r="B89" s="28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29" t="n"/>
      <c r="M89" s="15" t="n"/>
      <c r="N89" s="15" t="n"/>
      <c r="O89" s="19">
        <f>IF($A89="","",IF($J89="","",IFERROR(VLOOKUP($J89,Assumptions!$H$5:$K$104,2,FALSE),"Check technician list")))</f>
        <v/>
      </c>
      <c r="P89" s="19">
        <f>IF($A89="","",IF($J89="","",IFERROR(VLOOKUP($J89,Assumptions!$H$5:$K$104,3,FALSE),"Check technician list")))</f>
        <v/>
      </c>
      <c r="Q89" s="19">
        <f>IF($A89="","",IF($J89="","",IFERROR(VLOOKUP($J89,Assumptions!$H$5:$K$104,4,FALSE),"Check technician list")))</f>
        <v/>
      </c>
      <c r="R89" s="19">
        <f>IF($A89="","",IF(OR($N89="Completed",$N89="Cancelled"),"Closed / no dispatch check",IF($N89="","Check status",IF(OR($B89="",$C89=""),"Check date or time window",IF($F89="","Check service zone",IF($I89="","Check required skill",IF($L89="","Check labor estimate",IF($J89="","Assign technician",IF($O89="Check technician list","Check technician list",IF($Q89&lt;&gt;"Available","Check technician availability",IF(AND(OR($O89="Multi-Skill",$O89=$I89),OR($P89="All Zones",$P89=$F89),$L89&lt;=Assumptions!$B$5),"Ready for human review",IF(AND(NOT(OR($O89="Multi-Skill",$O89=$I89)),NOT(OR($P89="All Zones",$P89=$F89))),"Check skill and zone",IF(NOT(OR($O89="Multi-Skill",$O89=$I89)),"Check skill",IF(NOT(OR($P89="All Zones",$P89=$F89)),"Check zone","Check labor estimate"))))))))))))))</f>
        <v/>
      </c>
      <c r="S89" s="19">
        <f>IF($A89="","",IF(OR($J89="",$B89="",$C89="",$N89="Completed",$N89="Cancelled"),"",IF(COUNTIFS($J$6:$J$105,$J89,$B$6:$B$105,$B89,$C$6:$C$105,$C89,$N$6:$N$105,"&lt;&gt;Completed",$N$6:$N$105,"&lt;&gt;Cancelled")&gt;1,"Check time overlap","No matching window overlap")))</f>
        <v/>
      </c>
    </row>
    <row r="90" ht="34" customHeight="1">
      <c r="A90" s="15" t="n"/>
      <c r="B90" s="28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29" t="n"/>
      <c r="M90" s="15" t="n"/>
      <c r="N90" s="15" t="n"/>
      <c r="O90" s="18">
        <f>IF($A90="","",IF($J90="","",IFERROR(VLOOKUP($J90,Assumptions!$H$5:$K$104,2,FALSE),"Check technician list")))</f>
        <v/>
      </c>
      <c r="P90" s="18">
        <f>IF($A90="","",IF($J90="","",IFERROR(VLOOKUP($J90,Assumptions!$H$5:$K$104,3,FALSE),"Check technician list")))</f>
        <v/>
      </c>
      <c r="Q90" s="18">
        <f>IF($A90="","",IF($J90="","",IFERROR(VLOOKUP($J90,Assumptions!$H$5:$K$104,4,FALSE),"Check technician list")))</f>
        <v/>
      </c>
      <c r="R90" s="18">
        <f>IF($A90="","",IF(OR($N90="Completed",$N90="Cancelled"),"Closed / no dispatch check",IF($N90="","Check status",IF(OR($B90="",$C90=""),"Check date or time window",IF($F90="","Check service zone",IF($I90="","Check required skill",IF($L90="","Check labor estimate",IF($J90="","Assign technician",IF($O90="Check technician list","Check technician list",IF($Q90&lt;&gt;"Available","Check technician availability",IF(AND(OR($O90="Multi-Skill",$O90=$I90),OR($P90="All Zones",$P90=$F90),$L90&lt;=Assumptions!$B$5),"Ready for human review",IF(AND(NOT(OR($O90="Multi-Skill",$O90=$I90)),NOT(OR($P90="All Zones",$P90=$F90))),"Check skill and zone",IF(NOT(OR($O90="Multi-Skill",$O90=$I90)),"Check skill",IF(NOT(OR($P90="All Zones",$P90=$F90)),"Check zone","Check labor estimate"))))))))))))))</f>
        <v/>
      </c>
      <c r="S90" s="18">
        <f>IF($A90="","",IF(OR($J90="",$B90="",$C90="",$N90="Completed",$N90="Cancelled"),"",IF(COUNTIFS($J$6:$J$105,$J90,$B$6:$B$105,$B90,$C$6:$C$105,$C90,$N$6:$N$105,"&lt;&gt;Completed",$N$6:$N$105,"&lt;&gt;Cancelled")&gt;1,"Check time overlap","No matching window overlap")))</f>
        <v/>
      </c>
    </row>
    <row r="91" ht="34" customHeight="1">
      <c r="A91" s="15" t="n"/>
      <c r="B91" s="28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29" t="n"/>
      <c r="M91" s="15" t="n"/>
      <c r="N91" s="15" t="n"/>
      <c r="O91" s="19">
        <f>IF($A91="","",IF($J91="","",IFERROR(VLOOKUP($J91,Assumptions!$H$5:$K$104,2,FALSE),"Check technician list")))</f>
        <v/>
      </c>
      <c r="P91" s="19">
        <f>IF($A91="","",IF($J91="","",IFERROR(VLOOKUP($J91,Assumptions!$H$5:$K$104,3,FALSE),"Check technician list")))</f>
        <v/>
      </c>
      <c r="Q91" s="19">
        <f>IF($A91="","",IF($J91="","",IFERROR(VLOOKUP($J91,Assumptions!$H$5:$K$104,4,FALSE),"Check technician list")))</f>
        <v/>
      </c>
      <c r="R91" s="19">
        <f>IF($A91="","",IF(OR($N91="Completed",$N91="Cancelled"),"Closed / no dispatch check",IF($N91="","Check status",IF(OR($B91="",$C91=""),"Check date or time window",IF($F91="","Check service zone",IF($I91="","Check required skill",IF($L91="","Check labor estimate",IF($J91="","Assign technician",IF($O91="Check technician list","Check technician list",IF($Q91&lt;&gt;"Available","Check technician availability",IF(AND(OR($O91="Multi-Skill",$O91=$I91),OR($P91="All Zones",$P91=$F91),$L91&lt;=Assumptions!$B$5),"Ready for human review",IF(AND(NOT(OR($O91="Multi-Skill",$O91=$I91)),NOT(OR($P91="All Zones",$P91=$F91))),"Check skill and zone",IF(NOT(OR($O91="Multi-Skill",$O91=$I91)),"Check skill",IF(NOT(OR($P91="All Zones",$P91=$F91)),"Check zone","Check labor estimate"))))))))))))))</f>
        <v/>
      </c>
      <c r="S91" s="19">
        <f>IF($A91="","",IF(OR($J91="",$B91="",$C91="",$N91="Completed",$N91="Cancelled"),"",IF(COUNTIFS($J$6:$J$105,$J91,$B$6:$B$105,$B91,$C$6:$C$105,$C91,$N$6:$N$105,"&lt;&gt;Completed",$N$6:$N$105,"&lt;&gt;Cancelled")&gt;1,"Check time overlap","No matching window overlap")))</f>
        <v/>
      </c>
    </row>
    <row r="92" ht="34" customHeight="1">
      <c r="A92" s="15" t="n"/>
      <c r="B92" s="28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29" t="n"/>
      <c r="M92" s="15" t="n"/>
      <c r="N92" s="15" t="n"/>
      <c r="O92" s="18">
        <f>IF($A92="","",IF($J92="","",IFERROR(VLOOKUP($J92,Assumptions!$H$5:$K$104,2,FALSE),"Check technician list")))</f>
        <v/>
      </c>
      <c r="P92" s="18">
        <f>IF($A92="","",IF($J92="","",IFERROR(VLOOKUP($J92,Assumptions!$H$5:$K$104,3,FALSE),"Check technician list")))</f>
        <v/>
      </c>
      <c r="Q92" s="18">
        <f>IF($A92="","",IF($J92="","",IFERROR(VLOOKUP($J92,Assumptions!$H$5:$K$104,4,FALSE),"Check technician list")))</f>
        <v/>
      </c>
      <c r="R92" s="18">
        <f>IF($A92="","",IF(OR($N92="Completed",$N92="Cancelled"),"Closed / no dispatch check",IF($N92="","Check status",IF(OR($B92="",$C92=""),"Check date or time window",IF($F92="","Check service zone",IF($I92="","Check required skill",IF($L92="","Check labor estimate",IF($J92="","Assign technician",IF($O92="Check technician list","Check technician list",IF($Q92&lt;&gt;"Available","Check technician availability",IF(AND(OR($O92="Multi-Skill",$O92=$I92),OR($P92="All Zones",$P92=$F92),$L92&lt;=Assumptions!$B$5),"Ready for human review",IF(AND(NOT(OR($O92="Multi-Skill",$O92=$I92)),NOT(OR($P92="All Zones",$P92=$F92))),"Check skill and zone",IF(NOT(OR($O92="Multi-Skill",$O92=$I92)),"Check skill",IF(NOT(OR($P92="All Zones",$P92=$F92)),"Check zone","Check labor estimate"))))))))))))))</f>
        <v/>
      </c>
      <c r="S92" s="18">
        <f>IF($A92="","",IF(OR($J92="",$B92="",$C92="",$N92="Completed",$N92="Cancelled"),"",IF(COUNTIFS($J$6:$J$105,$J92,$B$6:$B$105,$B92,$C$6:$C$105,$C92,$N$6:$N$105,"&lt;&gt;Completed",$N$6:$N$105,"&lt;&gt;Cancelled")&gt;1,"Check time overlap","No matching window overlap")))</f>
        <v/>
      </c>
    </row>
    <row r="93" ht="34" customHeight="1">
      <c r="A93" s="15" t="n"/>
      <c r="B93" s="28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29" t="n"/>
      <c r="M93" s="15" t="n"/>
      <c r="N93" s="15" t="n"/>
      <c r="O93" s="19">
        <f>IF($A93="","",IF($J93="","",IFERROR(VLOOKUP($J93,Assumptions!$H$5:$K$104,2,FALSE),"Check technician list")))</f>
        <v/>
      </c>
      <c r="P93" s="19">
        <f>IF($A93="","",IF($J93="","",IFERROR(VLOOKUP($J93,Assumptions!$H$5:$K$104,3,FALSE),"Check technician list")))</f>
        <v/>
      </c>
      <c r="Q93" s="19">
        <f>IF($A93="","",IF($J93="","",IFERROR(VLOOKUP($J93,Assumptions!$H$5:$K$104,4,FALSE),"Check technician list")))</f>
        <v/>
      </c>
      <c r="R93" s="19">
        <f>IF($A93="","",IF(OR($N93="Completed",$N93="Cancelled"),"Closed / no dispatch check",IF($N93="","Check status",IF(OR($B93="",$C93=""),"Check date or time window",IF($F93="","Check service zone",IF($I93="","Check required skill",IF($L93="","Check labor estimate",IF($J93="","Assign technician",IF($O93="Check technician list","Check technician list",IF($Q93&lt;&gt;"Available","Check technician availability",IF(AND(OR($O93="Multi-Skill",$O93=$I93),OR($P93="All Zones",$P93=$F93),$L93&lt;=Assumptions!$B$5),"Ready for human review",IF(AND(NOT(OR($O93="Multi-Skill",$O93=$I93)),NOT(OR($P93="All Zones",$P93=$F93))),"Check skill and zone",IF(NOT(OR($O93="Multi-Skill",$O93=$I93)),"Check skill",IF(NOT(OR($P93="All Zones",$P93=$F93)),"Check zone","Check labor estimate"))))))))))))))</f>
        <v/>
      </c>
      <c r="S93" s="19">
        <f>IF($A93="","",IF(OR($J93="",$B93="",$C93="",$N93="Completed",$N93="Cancelled"),"",IF(COUNTIFS($J$6:$J$105,$J93,$B$6:$B$105,$B93,$C$6:$C$105,$C93,$N$6:$N$105,"&lt;&gt;Completed",$N$6:$N$105,"&lt;&gt;Cancelled")&gt;1,"Check time overlap","No matching window overlap")))</f>
        <v/>
      </c>
    </row>
    <row r="94" ht="34" customHeight="1">
      <c r="A94" s="15" t="n"/>
      <c r="B94" s="28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29" t="n"/>
      <c r="M94" s="15" t="n"/>
      <c r="N94" s="15" t="n"/>
      <c r="O94" s="18">
        <f>IF($A94="","",IF($J94="","",IFERROR(VLOOKUP($J94,Assumptions!$H$5:$K$104,2,FALSE),"Check technician list")))</f>
        <v/>
      </c>
      <c r="P94" s="18">
        <f>IF($A94="","",IF($J94="","",IFERROR(VLOOKUP($J94,Assumptions!$H$5:$K$104,3,FALSE),"Check technician list")))</f>
        <v/>
      </c>
      <c r="Q94" s="18">
        <f>IF($A94="","",IF($J94="","",IFERROR(VLOOKUP($J94,Assumptions!$H$5:$K$104,4,FALSE),"Check technician list")))</f>
        <v/>
      </c>
      <c r="R94" s="18">
        <f>IF($A94="","",IF(OR($N94="Completed",$N94="Cancelled"),"Closed / no dispatch check",IF($N94="","Check status",IF(OR($B94="",$C94=""),"Check date or time window",IF($F94="","Check service zone",IF($I94="","Check required skill",IF($L94="","Check labor estimate",IF($J94="","Assign technician",IF($O94="Check technician list","Check technician list",IF($Q94&lt;&gt;"Available","Check technician availability",IF(AND(OR($O94="Multi-Skill",$O94=$I94),OR($P94="All Zones",$P94=$F94),$L94&lt;=Assumptions!$B$5),"Ready for human review",IF(AND(NOT(OR($O94="Multi-Skill",$O94=$I94)),NOT(OR($P94="All Zones",$P94=$F94))),"Check skill and zone",IF(NOT(OR($O94="Multi-Skill",$O94=$I94)),"Check skill",IF(NOT(OR($P94="All Zones",$P94=$F94)),"Check zone","Check labor estimate"))))))))))))))</f>
        <v/>
      </c>
      <c r="S94" s="18">
        <f>IF($A94="","",IF(OR($J94="",$B94="",$C94="",$N94="Completed",$N94="Cancelled"),"",IF(COUNTIFS($J$6:$J$105,$J94,$B$6:$B$105,$B94,$C$6:$C$105,$C94,$N$6:$N$105,"&lt;&gt;Completed",$N$6:$N$105,"&lt;&gt;Cancelled")&gt;1,"Check time overlap","No matching window overlap")))</f>
        <v/>
      </c>
    </row>
    <row r="95" ht="34" customHeight="1">
      <c r="A95" s="15" t="n"/>
      <c r="B95" s="28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29" t="n"/>
      <c r="M95" s="15" t="n"/>
      <c r="N95" s="15" t="n"/>
      <c r="O95" s="19">
        <f>IF($A95="","",IF($J95="","",IFERROR(VLOOKUP($J95,Assumptions!$H$5:$K$104,2,FALSE),"Check technician list")))</f>
        <v/>
      </c>
      <c r="P95" s="19">
        <f>IF($A95="","",IF($J95="","",IFERROR(VLOOKUP($J95,Assumptions!$H$5:$K$104,3,FALSE),"Check technician list")))</f>
        <v/>
      </c>
      <c r="Q95" s="19">
        <f>IF($A95="","",IF($J95="","",IFERROR(VLOOKUP($J95,Assumptions!$H$5:$K$104,4,FALSE),"Check technician list")))</f>
        <v/>
      </c>
      <c r="R95" s="19">
        <f>IF($A95="","",IF(OR($N95="Completed",$N95="Cancelled"),"Closed / no dispatch check",IF($N95="","Check status",IF(OR($B95="",$C95=""),"Check date or time window",IF($F95="","Check service zone",IF($I95="","Check required skill",IF($L95="","Check labor estimate",IF($J95="","Assign technician",IF($O95="Check technician list","Check technician list",IF($Q95&lt;&gt;"Available","Check technician availability",IF(AND(OR($O95="Multi-Skill",$O95=$I95),OR($P95="All Zones",$P95=$F95),$L95&lt;=Assumptions!$B$5),"Ready for human review",IF(AND(NOT(OR($O95="Multi-Skill",$O95=$I95)),NOT(OR($P95="All Zones",$P95=$F95))),"Check skill and zone",IF(NOT(OR($O95="Multi-Skill",$O95=$I95)),"Check skill",IF(NOT(OR($P95="All Zones",$P95=$F95)),"Check zone","Check labor estimate"))))))))))))))</f>
        <v/>
      </c>
      <c r="S95" s="19">
        <f>IF($A95="","",IF(OR($J95="",$B95="",$C95="",$N95="Completed",$N95="Cancelled"),"",IF(COUNTIFS($J$6:$J$105,$J95,$B$6:$B$105,$B95,$C$6:$C$105,$C95,$N$6:$N$105,"&lt;&gt;Completed",$N$6:$N$105,"&lt;&gt;Cancelled")&gt;1,"Check time overlap","No matching window overlap")))</f>
        <v/>
      </c>
    </row>
    <row r="96" ht="34" customHeight="1">
      <c r="A96" s="15" t="n"/>
      <c r="B96" s="28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29" t="n"/>
      <c r="M96" s="15" t="n"/>
      <c r="N96" s="15" t="n"/>
      <c r="O96" s="18">
        <f>IF($A96="","",IF($J96="","",IFERROR(VLOOKUP($J96,Assumptions!$H$5:$K$104,2,FALSE),"Check technician list")))</f>
        <v/>
      </c>
      <c r="P96" s="18">
        <f>IF($A96="","",IF($J96="","",IFERROR(VLOOKUP($J96,Assumptions!$H$5:$K$104,3,FALSE),"Check technician list")))</f>
        <v/>
      </c>
      <c r="Q96" s="18">
        <f>IF($A96="","",IF($J96="","",IFERROR(VLOOKUP($J96,Assumptions!$H$5:$K$104,4,FALSE),"Check technician list")))</f>
        <v/>
      </c>
      <c r="R96" s="18">
        <f>IF($A96="","",IF(OR($N96="Completed",$N96="Cancelled"),"Closed / no dispatch check",IF($N96="","Check status",IF(OR($B96="",$C96=""),"Check date or time window",IF($F96="","Check service zone",IF($I96="","Check required skill",IF($L96="","Check labor estimate",IF($J96="","Assign technician",IF($O96="Check technician list","Check technician list",IF($Q96&lt;&gt;"Available","Check technician availability",IF(AND(OR($O96="Multi-Skill",$O96=$I96),OR($P96="All Zones",$P96=$F96),$L96&lt;=Assumptions!$B$5),"Ready for human review",IF(AND(NOT(OR($O96="Multi-Skill",$O96=$I96)),NOT(OR($P96="All Zones",$P96=$F96))),"Check skill and zone",IF(NOT(OR($O96="Multi-Skill",$O96=$I96)),"Check skill",IF(NOT(OR($P96="All Zones",$P96=$F96)),"Check zone","Check labor estimate"))))))))))))))</f>
        <v/>
      </c>
      <c r="S96" s="18">
        <f>IF($A96="","",IF(OR($J96="",$B96="",$C96="",$N96="Completed",$N96="Cancelled"),"",IF(COUNTIFS($J$6:$J$105,$J96,$B$6:$B$105,$B96,$C$6:$C$105,$C96,$N$6:$N$105,"&lt;&gt;Completed",$N$6:$N$105,"&lt;&gt;Cancelled")&gt;1,"Check time overlap","No matching window overlap")))</f>
        <v/>
      </c>
    </row>
    <row r="97" ht="34" customHeight="1">
      <c r="A97" s="15" t="n"/>
      <c r="B97" s="28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29" t="n"/>
      <c r="M97" s="15" t="n"/>
      <c r="N97" s="15" t="n"/>
      <c r="O97" s="19">
        <f>IF($A97="","",IF($J97="","",IFERROR(VLOOKUP($J97,Assumptions!$H$5:$K$104,2,FALSE),"Check technician list")))</f>
        <v/>
      </c>
      <c r="P97" s="19">
        <f>IF($A97="","",IF($J97="","",IFERROR(VLOOKUP($J97,Assumptions!$H$5:$K$104,3,FALSE),"Check technician list")))</f>
        <v/>
      </c>
      <c r="Q97" s="19">
        <f>IF($A97="","",IF($J97="","",IFERROR(VLOOKUP($J97,Assumptions!$H$5:$K$104,4,FALSE),"Check technician list")))</f>
        <v/>
      </c>
      <c r="R97" s="19">
        <f>IF($A97="","",IF(OR($N97="Completed",$N97="Cancelled"),"Closed / no dispatch check",IF($N97="","Check status",IF(OR($B97="",$C97=""),"Check date or time window",IF($F97="","Check service zone",IF($I97="","Check required skill",IF($L97="","Check labor estimate",IF($J97="","Assign technician",IF($O97="Check technician list","Check technician list",IF($Q97&lt;&gt;"Available","Check technician availability",IF(AND(OR($O97="Multi-Skill",$O97=$I97),OR($P97="All Zones",$P97=$F97),$L97&lt;=Assumptions!$B$5),"Ready for human review",IF(AND(NOT(OR($O97="Multi-Skill",$O97=$I97)),NOT(OR($P97="All Zones",$P97=$F97))),"Check skill and zone",IF(NOT(OR($O97="Multi-Skill",$O97=$I97)),"Check skill",IF(NOT(OR($P97="All Zones",$P97=$F97)),"Check zone","Check labor estimate"))))))))))))))</f>
        <v/>
      </c>
      <c r="S97" s="19">
        <f>IF($A97="","",IF(OR($J97="",$B97="",$C97="",$N97="Completed",$N97="Cancelled"),"",IF(COUNTIFS($J$6:$J$105,$J97,$B$6:$B$105,$B97,$C$6:$C$105,$C97,$N$6:$N$105,"&lt;&gt;Completed",$N$6:$N$105,"&lt;&gt;Cancelled")&gt;1,"Check time overlap","No matching window overlap")))</f>
        <v/>
      </c>
    </row>
    <row r="98" ht="34" customHeight="1">
      <c r="A98" s="15" t="n"/>
      <c r="B98" s="28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29" t="n"/>
      <c r="M98" s="15" t="n"/>
      <c r="N98" s="15" t="n"/>
      <c r="O98" s="18">
        <f>IF($A98="","",IF($J98="","",IFERROR(VLOOKUP($J98,Assumptions!$H$5:$K$104,2,FALSE),"Check technician list")))</f>
        <v/>
      </c>
      <c r="P98" s="18">
        <f>IF($A98="","",IF($J98="","",IFERROR(VLOOKUP($J98,Assumptions!$H$5:$K$104,3,FALSE),"Check technician list")))</f>
        <v/>
      </c>
      <c r="Q98" s="18">
        <f>IF($A98="","",IF($J98="","",IFERROR(VLOOKUP($J98,Assumptions!$H$5:$K$104,4,FALSE),"Check technician list")))</f>
        <v/>
      </c>
      <c r="R98" s="18">
        <f>IF($A98="","",IF(OR($N98="Completed",$N98="Cancelled"),"Closed / no dispatch check",IF($N98="","Check status",IF(OR($B98="",$C98=""),"Check date or time window",IF($F98="","Check service zone",IF($I98="","Check required skill",IF($L98="","Check labor estimate",IF($J98="","Assign technician",IF($O98="Check technician list","Check technician list",IF($Q98&lt;&gt;"Available","Check technician availability",IF(AND(OR($O98="Multi-Skill",$O98=$I98),OR($P98="All Zones",$P98=$F98),$L98&lt;=Assumptions!$B$5),"Ready for human review",IF(AND(NOT(OR($O98="Multi-Skill",$O98=$I98)),NOT(OR($P98="All Zones",$P98=$F98))),"Check skill and zone",IF(NOT(OR($O98="Multi-Skill",$O98=$I98)),"Check skill",IF(NOT(OR($P98="All Zones",$P98=$F98)),"Check zone","Check labor estimate"))))))))))))))</f>
        <v/>
      </c>
      <c r="S98" s="18">
        <f>IF($A98="","",IF(OR($J98="",$B98="",$C98="",$N98="Completed",$N98="Cancelled"),"",IF(COUNTIFS($J$6:$J$105,$J98,$B$6:$B$105,$B98,$C$6:$C$105,$C98,$N$6:$N$105,"&lt;&gt;Completed",$N$6:$N$105,"&lt;&gt;Cancelled")&gt;1,"Check time overlap","No matching window overlap")))</f>
        <v/>
      </c>
    </row>
    <row r="99" ht="34" customHeight="1">
      <c r="A99" s="15" t="n"/>
      <c r="B99" s="28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29" t="n"/>
      <c r="M99" s="15" t="n"/>
      <c r="N99" s="15" t="n"/>
      <c r="O99" s="19">
        <f>IF($A99="","",IF($J99="","",IFERROR(VLOOKUP($J99,Assumptions!$H$5:$K$104,2,FALSE),"Check technician list")))</f>
        <v/>
      </c>
      <c r="P99" s="19">
        <f>IF($A99="","",IF($J99="","",IFERROR(VLOOKUP($J99,Assumptions!$H$5:$K$104,3,FALSE),"Check technician list")))</f>
        <v/>
      </c>
      <c r="Q99" s="19">
        <f>IF($A99="","",IF($J99="","",IFERROR(VLOOKUP($J99,Assumptions!$H$5:$K$104,4,FALSE),"Check technician list")))</f>
        <v/>
      </c>
      <c r="R99" s="19">
        <f>IF($A99="","",IF(OR($N99="Completed",$N99="Cancelled"),"Closed / no dispatch check",IF($N99="","Check status",IF(OR($B99="",$C99=""),"Check date or time window",IF($F99="","Check service zone",IF($I99="","Check required skill",IF($L99="","Check labor estimate",IF($J99="","Assign technician",IF($O99="Check technician list","Check technician list",IF($Q99&lt;&gt;"Available","Check technician availability",IF(AND(OR($O99="Multi-Skill",$O99=$I99),OR($P99="All Zones",$P99=$F99),$L99&lt;=Assumptions!$B$5),"Ready for human review",IF(AND(NOT(OR($O99="Multi-Skill",$O99=$I99)),NOT(OR($P99="All Zones",$P99=$F99))),"Check skill and zone",IF(NOT(OR($O99="Multi-Skill",$O99=$I99)),"Check skill",IF(NOT(OR($P99="All Zones",$P99=$F99)),"Check zone","Check labor estimate"))))))))))))))</f>
        <v/>
      </c>
      <c r="S99" s="19">
        <f>IF($A99="","",IF(OR($J99="",$B99="",$C99="",$N99="Completed",$N99="Cancelled"),"",IF(COUNTIFS($J$6:$J$105,$J99,$B$6:$B$105,$B99,$C$6:$C$105,$C99,$N$6:$N$105,"&lt;&gt;Completed",$N$6:$N$105,"&lt;&gt;Cancelled")&gt;1,"Check time overlap","No matching window overlap")))</f>
        <v/>
      </c>
    </row>
    <row r="100" ht="34" customHeight="1">
      <c r="A100" s="15" t="n"/>
      <c r="B100" s="28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29" t="n"/>
      <c r="M100" s="15" t="n"/>
      <c r="N100" s="15" t="n"/>
      <c r="O100" s="18">
        <f>IF($A100="","",IF($J100="","",IFERROR(VLOOKUP($J100,Assumptions!$H$5:$K$104,2,FALSE),"Check technician list")))</f>
        <v/>
      </c>
      <c r="P100" s="18">
        <f>IF($A100="","",IF($J100="","",IFERROR(VLOOKUP($J100,Assumptions!$H$5:$K$104,3,FALSE),"Check technician list")))</f>
        <v/>
      </c>
      <c r="Q100" s="18">
        <f>IF($A100="","",IF($J100="","",IFERROR(VLOOKUP($J100,Assumptions!$H$5:$K$104,4,FALSE),"Check technician list")))</f>
        <v/>
      </c>
      <c r="R100" s="18">
        <f>IF($A100="","",IF(OR($N100="Completed",$N100="Cancelled"),"Closed / no dispatch check",IF($N100="","Check status",IF(OR($B100="",$C100=""),"Check date or time window",IF($F100="","Check service zone",IF($I100="","Check required skill",IF($L100="","Check labor estimate",IF($J100="","Assign technician",IF($O100="Check technician list","Check technician list",IF($Q100&lt;&gt;"Available","Check technician availability",IF(AND(OR($O100="Multi-Skill",$O100=$I100),OR($P100="All Zones",$P100=$F100),$L100&lt;=Assumptions!$B$5),"Ready for human review",IF(AND(NOT(OR($O100="Multi-Skill",$O100=$I100)),NOT(OR($P100="All Zones",$P100=$F100))),"Check skill and zone",IF(NOT(OR($O100="Multi-Skill",$O100=$I100)),"Check skill",IF(NOT(OR($P100="All Zones",$P100=$F100)),"Check zone","Check labor estimate"))))))))))))))</f>
        <v/>
      </c>
      <c r="S100" s="18">
        <f>IF($A100="","",IF(OR($J100="",$B100="",$C100="",$N100="Completed",$N100="Cancelled"),"",IF(COUNTIFS($J$6:$J$105,$J100,$B$6:$B$105,$B100,$C$6:$C$105,$C100,$N$6:$N$105,"&lt;&gt;Completed",$N$6:$N$105,"&lt;&gt;Cancelled")&gt;1,"Check time overlap","No matching window overlap")))</f>
        <v/>
      </c>
    </row>
    <row r="101" ht="34" customHeight="1">
      <c r="A101" s="15" t="n"/>
      <c r="B101" s="28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29" t="n"/>
      <c r="M101" s="15" t="n"/>
      <c r="N101" s="15" t="n"/>
      <c r="O101" s="19">
        <f>IF($A101="","",IF($J101="","",IFERROR(VLOOKUP($J101,Assumptions!$H$5:$K$104,2,FALSE),"Check technician list")))</f>
        <v/>
      </c>
      <c r="P101" s="19">
        <f>IF($A101="","",IF($J101="","",IFERROR(VLOOKUP($J101,Assumptions!$H$5:$K$104,3,FALSE),"Check technician list")))</f>
        <v/>
      </c>
      <c r="Q101" s="19">
        <f>IF($A101="","",IF($J101="","",IFERROR(VLOOKUP($J101,Assumptions!$H$5:$K$104,4,FALSE),"Check technician list")))</f>
        <v/>
      </c>
      <c r="R101" s="19">
        <f>IF($A101="","",IF(OR($N101="Completed",$N101="Cancelled"),"Closed / no dispatch check",IF($N101="","Check status",IF(OR($B101="",$C101=""),"Check date or time window",IF($F101="","Check service zone",IF($I101="","Check required skill",IF($L101="","Check labor estimate",IF($J101="","Assign technician",IF($O101="Check technician list","Check technician list",IF($Q101&lt;&gt;"Available","Check technician availability",IF(AND(OR($O101="Multi-Skill",$O101=$I101),OR($P101="All Zones",$P101=$F101),$L101&lt;=Assumptions!$B$5),"Ready for human review",IF(AND(NOT(OR($O101="Multi-Skill",$O101=$I101)),NOT(OR($P101="All Zones",$P101=$F101))),"Check skill and zone",IF(NOT(OR($O101="Multi-Skill",$O101=$I101)),"Check skill",IF(NOT(OR($P101="All Zones",$P101=$F101)),"Check zone","Check labor estimate"))))))))))))))</f>
        <v/>
      </c>
      <c r="S101" s="19">
        <f>IF($A101="","",IF(OR($J101="",$B101="",$C101="",$N101="Completed",$N101="Cancelled"),"",IF(COUNTIFS($J$6:$J$105,$J101,$B$6:$B$105,$B101,$C$6:$C$105,$C101,$N$6:$N$105,"&lt;&gt;Completed",$N$6:$N$105,"&lt;&gt;Cancelled")&gt;1,"Check time overlap","No matching window overlap")))</f>
        <v/>
      </c>
    </row>
    <row r="102" ht="34" customHeight="1">
      <c r="A102" s="15" t="n"/>
      <c r="B102" s="28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29" t="n"/>
      <c r="M102" s="15" t="n"/>
      <c r="N102" s="15" t="n"/>
      <c r="O102" s="18">
        <f>IF($A102="","",IF($J102="","",IFERROR(VLOOKUP($J102,Assumptions!$H$5:$K$104,2,FALSE),"Check technician list")))</f>
        <v/>
      </c>
      <c r="P102" s="18">
        <f>IF($A102="","",IF($J102="","",IFERROR(VLOOKUP($J102,Assumptions!$H$5:$K$104,3,FALSE),"Check technician list")))</f>
        <v/>
      </c>
      <c r="Q102" s="18">
        <f>IF($A102="","",IF($J102="","",IFERROR(VLOOKUP($J102,Assumptions!$H$5:$K$104,4,FALSE),"Check technician list")))</f>
        <v/>
      </c>
      <c r="R102" s="18">
        <f>IF($A102="","",IF(OR($N102="Completed",$N102="Cancelled"),"Closed / no dispatch check",IF($N102="","Check status",IF(OR($B102="",$C102=""),"Check date or time window",IF($F102="","Check service zone",IF($I102="","Check required skill",IF($L102="","Check labor estimate",IF($J102="","Assign technician",IF($O102="Check technician list","Check technician list",IF($Q102&lt;&gt;"Available","Check technician availability",IF(AND(OR($O102="Multi-Skill",$O102=$I102),OR($P102="All Zones",$P102=$F102),$L102&lt;=Assumptions!$B$5),"Ready for human review",IF(AND(NOT(OR($O102="Multi-Skill",$O102=$I102)),NOT(OR($P102="All Zones",$P102=$F102))),"Check skill and zone",IF(NOT(OR($O102="Multi-Skill",$O102=$I102)),"Check skill",IF(NOT(OR($P102="All Zones",$P102=$F102)),"Check zone","Check labor estimate"))))))))))))))</f>
        <v/>
      </c>
      <c r="S102" s="18">
        <f>IF($A102="","",IF(OR($J102="",$B102="",$C102="",$N102="Completed",$N102="Cancelled"),"",IF(COUNTIFS($J$6:$J$105,$J102,$B$6:$B$105,$B102,$C$6:$C$105,$C102,$N$6:$N$105,"&lt;&gt;Completed",$N$6:$N$105,"&lt;&gt;Cancelled")&gt;1,"Check time overlap","No matching window overlap")))</f>
        <v/>
      </c>
    </row>
    <row r="103" ht="34" customHeight="1">
      <c r="A103" s="15" t="n"/>
      <c r="B103" s="28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29" t="n"/>
      <c r="M103" s="15" t="n"/>
      <c r="N103" s="15" t="n"/>
      <c r="O103" s="19">
        <f>IF($A103="","",IF($J103="","",IFERROR(VLOOKUP($J103,Assumptions!$H$5:$K$104,2,FALSE),"Check technician list")))</f>
        <v/>
      </c>
      <c r="P103" s="19">
        <f>IF($A103="","",IF($J103="","",IFERROR(VLOOKUP($J103,Assumptions!$H$5:$K$104,3,FALSE),"Check technician list")))</f>
        <v/>
      </c>
      <c r="Q103" s="19">
        <f>IF($A103="","",IF($J103="","",IFERROR(VLOOKUP($J103,Assumptions!$H$5:$K$104,4,FALSE),"Check technician list")))</f>
        <v/>
      </c>
      <c r="R103" s="19">
        <f>IF($A103="","",IF(OR($N103="Completed",$N103="Cancelled"),"Closed / no dispatch check",IF($N103="","Check status",IF(OR($B103="",$C103=""),"Check date or time window",IF($F103="","Check service zone",IF($I103="","Check required skill",IF($L103="","Check labor estimate",IF($J103="","Assign technician",IF($O103="Check technician list","Check technician list",IF($Q103&lt;&gt;"Available","Check technician availability",IF(AND(OR($O103="Multi-Skill",$O103=$I103),OR($P103="All Zones",$P103=$F103),$L103&lt;=Assumptions!$B$5),"Ready for human review",IF(AND(NOT(OR($O103="Multi-Skill",$O103=$I103)),NOT(OR($P103="All Zones",$P103=$F103))),"Check skill and zone",IF(NOT(OR($O103="Multi-Skill",$O103=$I103)),"Check skill",IF(NOT(OR($P103="All Zones",$P103=$F103)),"Check zone","Check labor estimate"))))))))))))))</f>
        <v/>
      </c>
      <c r="S103" s="19">
        <f>IF($A103="","",IF(OR($J103="",$B103="",$C103="",$N103="Completed",$N103="Cancelled"),"",IF(COUNTIFS($J$6:$J$105,$J103,$B$6:$B$105,$B103,$C$6:$C$105,$C103,$N$6:$N$105,"&lt;&gt;Completed",$N$6:$N$105,"&lt;&gt;Cancelled")&gt;1,"Check time overlap","No matching window overlap")))</f>
        <v/>
      </c>
    </row>
    <row r="104" ht="34" customHeight="1">
      <c r="A104" s="15" t="n"/>
      <c r="B104" s="28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29" t="n"/>
      <c r="M104" s="15" t="n"/>
      <c r="N104" s="15" t="n"/>
      <c r="O104" s="18">
        <f>IF($A104="","",IF($J104="","",IFERROR(VLOOKUP($J104,Assumptions!$H$5:$K$104,2,FALSE),"Check technician list")))</f>
        <v/>
      </c>
      <c r="P104" s="18">
        <f>IF($A104="","",IF($J104="","",IFERROR(VLOOKUP($J104,Assumptions!$H$5:$K$104,3,FALSE),"Check technician list")))</f>
        <v/>
      </c>
      <c r="Q104" s="18">
        <f>IF($A104="","",IF($J104="","",IFERROR(VLOOKUP($J104,Assumptions!$H$5:$K$104,4,FALSE),"Check technician list")))</f>
        <v/>
      </c>
      <c r="R104" s="18">
        <f>IF($A104="","",IF(OR($N104="Completed",$N104="Cancelled"),"Closed / no dispatch check",IF($N104="","Check status",IF(OR($B104="",$C104=""),"Check date or time window",IF($F104="","Check service zone",IF($I104="","Check required skill",IF($L104="","Check labor estimate",IF($J104="","Assign technician",IF($O104="Check technician list","Check technician list",IF($Q104&lt;&gt;"Available","Check technician availability",IF(AND(OR($O104="Multi-Skill",$O104=$I104),OR($P104="All Zones",$P104=$F104),$L104&lt;=Assumptions!$B$5),"Ready for human review",IF(AND(NOT(OR($O104="Multi-Skill",$O104=$I104)),NOT(OR($P104="All Zones",$P104=$F104))),"Check skill and zone",IF(NOT(OR($O104="Multi-Skill",$O104=$I104)),"Check skill",IF(NOT(OR($P104="All Zones",$P104=$F104)),"Check zone","Check labor estimate"))))))))))))))</f>
        <v/>
      </c>
      <c r="S104" s="18">
        <f>IF($A104="","",IF(OR($J104="",$B104="",$C104="",$N104="Completed",$N104="Cancelled"),"",IF(COUNTIFS($J$6:$J$105,$J104,$B$6:$B$105,$B104,$C$6:$C$105,$C104,$N$6:$N$105,"&lt;&gt;Completed",$N$6:$N$105,"&lt;&gt;Cancelled")&gt;1,"Check time overlap","No matching window overlap")))</f>
        <v/>
      </c>
    </row>
    <row r="105" ht="34" customHeight="1">
      <c r="A105" s="15" t="n"/>
      <c r="B105" s="28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29" t="n"/>
      <c r="M105" s="15" t="n"/>
      <c r="N105" s="15" t="n"/>
      <c r="O105" s="19">
        <f>IF($A105="","",IF($J105="","",IFERROR(VLOOKUP($J105,Assumptions!$H$5:$K$104,2,FALSE),"Check technician list")))</f>
        <v/>
      </c>
      <c r="P105" s="19">
        <f>IF($A105="","",IF($J105="","",IFERROR(VLOOKUP($J105,Assumptions!$H$5:$K$104,3,FALSE),"Check technician list")))</f>
        <v/>
      </c>
      <c r="Q105" s="19">
        <f>IF($A105="","",IF($J105="","",IFERROR(VLOOKUP($J105,Assumptions!$H$5:$K$104,4,FALSE),"Check technician list")))</f>
        <v/>
      </c>
      <c r="R105" s="19">
        <f>IF($A105="","",IF(OR($N105="Completed",$N105="Cancelled"),"Closed / no dispatch check",IF($N105="","Check status",IF(OR($B105="",$C105=""),"Check date or time window",IF($F105="","Check service zone",IF($I105="","Check required skill",IF($L105="","Check labor estimate",IF($J105="","Assign technician",IF($O105="Check technician list","Check technician list",IF($Q105&lt;&gt;"Available","Check technician availability",IF(AND(OR($O105="Multi-Skill",$O105=$I105),OR($P105="All Zones",$P105=$F105),$L105&lt;=Assumptions!$B$5),"Ready for human review",IF(AND(NOT(OR($O105="Multi-Skill",$O105=$I105)),NOT(OR($P105="All Zones",$P105=$F105))),"Check skill and zone",IF(NOT(OR($O105="Multi-Skill",$O105=$I105)),"Check skill",IF(NOT(OR($P105="All Zones",$P105=$F105)),"Check zone","Check labor estimate"))))))))))))))</f>
        <v/>
      </c>
      <c r="S105" s="19">
        <f>IF($A105="","",IF(OR($J105="",$B105="",$C105="",$N105="Completed",$N105="Cancelled"),"",IF(COUNTIFS($J$6:$J$105,$J105,$B$6:$B$105,$B105,$C$6:$C$105,$C105,$N$6:$N$105,"&lt;&gt;Completed",$N$6:$N$105,"&lt;&gt;Cancelled")&gt;1,"Check time overlap","No matching window overlap")))</f>
        <v/>
      </c>
    </row>
  </sheetData>
  <autoFilter ref="A5:S105"/>
  <mergeCells count="1">
    <mergeCell ref="A1:S1"/>
  </mergeCells>
  <conditionalFormatting sqref="A6:A105">
    <cfRule type="expression" priority="1" dxfId="1">
      <formula>AND($A6&lt;&gt;"",COUNTIF($A$6:$A$105,$A6)&gt;1)</formula>
    </cfRule>
  </conditionalFormatting>
  <conditionalFormatting sqref="B6:B105">
    <cfRule type="expression" priority="2" dxfId="1">
      <formula>AND($A6&lt;&gt;"",$B6&lt;TODAY(),$N6&lt;&gt;"Completed",$N6&lt;&gt;"Cancelled")</formula>
    </cfRule>
  </conditionalFormatting>
  <conditionalFormatting sqref="L6:L105">
    <cfRule type="expression" priority="3" dxfId="1">
      <formula>AND($A6&lt;&gt;"",$L6&lt;&gt;"",$L6&gt;Assumptions!$B$5)</formula>
    </cfRule>
  </conditionalFormatting>
  <conditionalFormatting sqref="R6:R105">
    <cfRule type="expression" priority="4" dxfId="1">
      <formula>LEFT($R6,5)="Check"</formula>
    </cfRule>
    <cfRule type="expression" priority="5" dxfId="2">
      <formula>$R6="Assign technician"</formula>
    </cfRule>
    <cfRule type="expression" priority="6" dxfId="3">
      <formula>$R6="Ready for human review"</formula>
    </cfRule>
  </conditionalFormatting>
  <conditionalFormatting sqref="S6:S105">
    <cfRule type="expression" priority="7" dxfId="1">
      <formula>LEFT($S6,5)="Check"</formula>
    </cfRule>
  </conditionalFormatting>
  <conditionalFormatting sqref="N6:N105">
    <cfRule type="expression" priority="8" dxfId="3">
      <formula>$N6="Completed"</formula>
    </cfRule>
  </conditionalFormatting>
  <dataValidations count="10">
    <dataValidation sqref="B6:B105" showDropDown="0" showInputMessage="0" showErrorMessage="0" allowBlank="0" errorTitle="Check service date" error="Enter a date within the editable past and future limits on Assumptions." promptTitle="Service date" prompt="Enter the planned service date in MM/DD/YYYY format." type="date" operator="between">
      <formula1>=TODAY()-INDIRECT("Assumptions!$B$7")</formula1>
      <formula2>=TODAY()+INDIRECT("Assumptions!$B$8")</formula2>
    </dataValidation>
    <dataValidation sqref="C6:C105" showDropDown="0" showInputMessage="0" showErrorMessage="0" allowBlank="0" type="list">
      <formula1>=INDIRECT("Assumptions!$B$11:$B$15")</formula1>
    </dataValidation>
    <dataValidation sqref="F6:F105" showDropDown="0" showInputMessage="0" showErrorMessage="0" allowBlank="0" type="list">
      <formula1>=INDIRECT("Assumptions!$C$11:$C$14")</formula1>
    </dataValidation>
    <dataValidation sqref="G6:G105" showDropDown="0" showInputMessage="0" showErrorMessage="0" allowBlank="0" type="list">
      <formula1>=INDIRECT("Assumptions!$F$11:$F$18")</formula1>
    </dataValidation>
    <dataValidation sqref="H6:H105" showDropDown="0" showInputMessage="0" showErrorMessage="0" allowBlank="0" type="list">
      <formula1>=INDIRECT("Assumptions!$G$11:$G$18")</formula1>
    </dataValidation>
    <dataValidation sqref="I6:I105" showDropDown="0" showInputMessage="0" showErrorMessage="0" allowBlank="0" type="list">
      <formula1>=INDIRECT("Assumptions!$D$11:$D$18")</formula1>
    </dataValidation>
    <dataValidation sqref="J6:J105" showDropDown="0" showInputMessage="0" showErrorMessage="0" allowBlank="0" promptTitle="Assigned technician" prompt="Choose a fictional roster entry or leave blank until assigned." type="list">
      <formula1>=INDIRECT("Assumptions!$H$5:$H$104")</formula1>
    </dataValidation>
    <dataValidation sqref="L6:L105" showDropDown="0" showInputMessage="0" showErrorMessage="0" allowBlank="0" errorTitle="Check labor estimate" error="Enter labor hours from 0.25 through the editable maximum on Assumptions." type="decimal" operator="between">
      <formula1>0.25</formula1>
      <formula2>=INDIRECT("Assumptions!$B$5")</formula2>
    </dataValidation>
    <dataValidation sqref="M6:M105" showDropDown="0" showInputMessage="0" showErrorMessage="0" allowBlank="0" type="list">
      <formula1>=INDIRECT("Assumptions!$E$11:$E$14")</formula1>
    </dataValidation>
    <dataValidation sqref="N6:N105" showDropDown="0" showInputMessage="0" showErrorMessage="0" allowBlank="0" promptTitle="Call status" prompt="Select the current manually reviewed call status." type="list">
      <formula1>=INDIRECT("Assumptions!$A$11:$A$17")</formula1>
    </dataValidation>
  </dataValidations>
  <pageMargins left="0.25" right="0.25" top="0.4" bottom="0.4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4" customWidth="1" min="3" max="3"/>
    <col width="23" customWidth="1" min="4" max="4"/>
    <col width="22" customWidth="1" min="5" max="5"/>
    <col width="24" customWidth="1" min="6" max="6"/>
    <col width="20" customWidth="1" min="7" max="7"/>
    <col width="25" customWidth="1" min="8" max="8"/>
    <col width="23" customWidth="1" min="9" max="9"/>
    <col width="16" customWidth="1" min="10" max="10"/>
    <col width="16" customWidth="1" min="11" max="11"/>
    <col width="23" customWidth="1" min="12" max="12"/>
  </cols>
  <sheetData>
    <row r="1" ht="28" customHeight="1">
      <c r="A1" s="1" t="inlineStr">
        <is>
          <t>Dispatch Assumptions and Technician List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</row>
    <row r="2" ht="21" customHeight="1">
      <c r="A2" s="14" t="inlineStr">
        <is>
          <t>Highlighted limits, choices, and technician details are editable planning inputs.</t>
        </is>
      </c>
    </row>
    <row r="3" ht="22" customHeight="1">
      <c r="A3" s="20" t="inlineStr">
        <is>
          <t>Planning limits</t>
        </is>
      </c>
      <c r="B3" s="21" t="n"/>
      <c r="C3" s="21" t="n"/>
      <c r="H3" s="20" t="inlineStr">
        <is>
          <t>Technician roster — fictional examples</t>
        </is>
      </c>
      <c r="I3" s="21" t="n"/>
      <c r="J3" s="21" t="n"/>
      <c r="K3" s="21" t="n"/>
    </row>
    <row r="4" ht="34" customHeight="1">
      <c r="A4" s="6" t="inlineStr">
        <is>
          <t>Assumption</t>
        </is>
      </c>
      <c r="B4" s="6" t="inlineStr">
        <is>
          <t>Value</t>
        </is>
      </c>
      <c r="C4" s="6" t="inlineStr">
        <is>
          <t>Use</t>
        </is>
      </c>
      <c r="H4" s="6" t="inlineStr">
        <is>
          <t>Technician</t>
        </is>
      </c>
      <c r="I4" s="6" t="inlineStr">
        <is>
          <t>Primary Skill</t>
        </is>
      </c>
      <c r="J4" s="6" t="inlineStr">
        <is>
          <t>Primary Zone</t>
        </is>
      </c>
      <c r="K4" s="6" t="inlineStr">
        <is>
          <t>Availability</t>
        </is>
      </c>
    </row>
    <row r="5">
      <c r="A5" s="19" t="inlineStr">
        <is>
          <t>Maximum planned labor hours per call</t>
        </is>
      </c>
      <c r="B5" s="30" t="n">
        <v>12</v>
      </c>
      <c r="C5" s="19" t="inlineStr">
        <is>
          <t>Flags larger estimates for human review.</t>
        </is>
      </c>
      <c r="H5" s="15" t="inlineStr">
        <is>
          <t>Fictional Tech Avery</t>
        </is>
      </c>
      <c r="I5" s="15" t="inlineStr">
        <is>
          <t>Light Commercial</t>
        </is>
      </c>
      <c r="J5" s="15" t="inlineStr">
        <is>
          <t>North</t>
        </is>
      </c>
      <c r="K5" s="15" t="inlineStr">
        <is>
          <t>Available</t>
        </is>
      </c>
    </row>
    <row r="6">
      <c r="A6" s="18" t="inlineStr">
        <is>
          <t>Near-term planning window in days</t>
        </is>
      </c>
      <c r="B6" s="23" t="n">
        <v>2</v>
      </c>
      <c r="C6" s="18" t="inlineStr">
        <is>
          <t>Used by the Summary planning-window count.</t>
        </is>
      </c>
      <c r="H6" s="15" t="inlineStr">
        <is>
          <t>Fictional Tech Jordan</t>
        </is>
      </c>
      <c r="I6" s="15" t="inlineStr">
        <is>
          <t>Maintenance</t>
        </is>
      </c>
      <c r="J6" s="15" t="inlineStr">
        <is>
          <t>Central</t>
        </is>
      </c>
      <c r="K6" s="15" t="inlineStr">
        <is>
          <t>Available</t>
        </is>
      </c>
    </row>
    <row r="7">
      <c r="A7" s="19" t="inlineStr">
        <is>
          <t>Allowed scheduling days in the past</t>
        </is>
      </c>
      <c r="B7" s="23" t="n">
        <v>30</v>
      </c>
      <c r="C7" s="19" t="inlineStr">
        <is>
          <t>Used by service-date validation.</t>
        </is>
      </c>
      <c r="H7" s="15" t="inlineStr">
        <is>
          <t>Fictional Tech Riley</t>
        </is>
      </c>
      <c r="I7" s="15" t="inlineStr">
        <is>
          <t>Condensate &amp; Drain</t>
        </is>
      </c>
      <c r="J7" s="15" t="inlineStr">
        <is>
          <t>South</t>
        </is>
      </c>
      <c r="K7" s="15" t="inlineStr">
        <is>
          <t>Available</t>
        </is>
      </c>
    </row>
    <row r="8">
      <c r="A8" s="18" t="inlineStr">
        <is>
          <t>Allowed scheduling days in the future</t>
        </is>
      </c>
      <c r="B8" s="23" t="n">
        <v>365</v>
      </c>
      <c r="C8" s="18" t="inlineStr">
        <is>
          <t>Used by service-date validation.</t>
        </is>
      </c>
      <c r="H8" s="15" t="inlineStr">
        <is>
          <t>Fictional Tech Morgan</t>
        </is>
      </c>
      <c r="I8" s="15" t="inlineStr">
        <is>
          <t>Gas Heat</t>
        </is>
      </c>
      <c r="J8" s="15" t="inlineStr">
        <is>
          <t>North</t>
        </is>
      </c>
      <c r="K8" s="15" t="inlineStr">
        <is>
          <t>Off Duty</t>
        </is>
      </c>
    </row>
    <row r="9">
      <c r="H9" s="15" t="inlineStr">
        <is>
          <t>Fictional Tech Casey</t>
        </is>
      </c>
      <c r="I9" s="15" t="inlineStr">
        <is>
          <t>Heat Pump</t>
        </is>
      </c>
      <c r="J9" s="15" t="inlineStr">
        <is>
          <t>All Zones</t>
        </is>
      </c>
      <c r="K9" s="15" t="inlineStr">
        <is>
          <t>Available</t>
        </is>
      </c>
    </row>
    <row r="10" ht="36" customHeight="1">
      <c r="A10" s="6" t="inlineStr">
        <is>
          <t>Call Status</t>
        </is>
      </c>
      <c r="B10" s="6" t="inlineStr">
        <is>
          <t>Time Window</t>
        </is>
      </c>
      <c r="C10" s="6" t="inlineStr">
        <is>
          <t>Service Zone</t>
        </is>
      </c>
      <c r="D10" s="6" t="inlineStr">
        <is>
          <t>Required Skill</t>
        </is>
      </c>
      <c r="E10" s="6" t="inlineStr">
        <is>
          <t>Responsibility</t>
        </is>
      </c>
      <c r="F10" s="6" t="inlineStr">
        <is>
          <t>Job Type</t>
        </is>
      </c>
      <c r="G10" s="6" t="inlineStr">
        <is>
          <t>Equipment</t>
        </is>
      </c>
      <c r="H10" s="15" t="inlineStr">
        <is>
          <t>Fictional Tech Taylor</t>
        </is>
      </c>
      <c r="I10" s="15" t="inlineStr">
        <is>
          <t>Controls</t>
        </is>
      </c>
      <c r="J10" s="15" t="inlineStr">
        <is>
          <t>Central</t>
        </is>
      </c>
      <c r="K10" s="15" t="inlineStr">
        <is>
          <t>Busy</t>
        </is>
      </c>
      <c r="L10" s="6" t="inlineStr">
        <is>
          <t>Technician Availability</t>
        </is>
      </c>
    </row>
    <row r="11">
      <c r="A11" s="15" t="inlineStr">
        <is>
          <t>Open</t>
        </is>
      </c>
      <c r="B11" s="15" t="inlineStr">
        <is>
          <t>8:00 AM - 10:00 AM</t>
        </is>
      </c>
      <c r="C11" s="15" t="inlineStr">
        <is>
          <t>North</t>
        </is>
      </c>
      <c r="D11" s="15" t="inlineStr">
        <is>
          <t>Light Commercial</t>
        </is>
      </c>
      <c r="E11" s="15" t="inlineStr">
        <is>
          <t>Customer</t>
        </is>
      </c>
      <c r="F11" s="15" t="inlineStr">
        <is>
          <t>No Cooling</t>
        </is>
      </c>
      <c r="G11" s="15" t="inlineStr">
        <is>
          <t>Rooftop Unit</t>
        </is>
      </c>
      <c r="H11" s="15" t="n"/>
      <c r="I11" s="15" t="n"/>
      <c r="J11" s="15" t="n"/>
      <c r="K11" s="15" t="n"/>
      <c r="L11" s="15" t="inlineStr">
        <is>
          <t>Available</t>
        </is>
      </c>
    </row>
    <row r="12">
      <c r="A12" s="15" t="inlineStr">
        <is>
          <t>Assigned</t>
        </is>
      </c>
      <c r="B12" s="15" t="inlineStr">
        <is>
          <t>10:00 AM - 12:00 PM</t>
        </is>
      </c>
      <c r="C12" s="15" t="inlineStr">
        <is>
          <t>Central</t>
        </is>
      </c>
      <c r="D12" s="15" t="inlineStr">
        <is>
          <t>Maintenance</t>
        </is>
      </c>
      <c r="E12" s="15" t="inlineStr">
        <is>
          <t>Property Owner</t>
        </is>
      </c>
      <c r="F12" s="15" t="inlineStr">
        <is>
          <t>No Heating</t>
        </is>
      </c>
      <c r="G12" s="15" t="inlineStr">
        <is>
          <t>Split System</t>
        </is>
      </c>
      <c r="H12" s="15" t="n"/>
      <c r="I12" s="15" t="n"/>
      <c r="J12" s="15" t="n"/>
      <c r="K12" s="15" t="n"/>
      <c r="L12" s="15" t="inlineStr">
        <is>
          <t>Busy</t>
        </is>
      </c>
    </row>
    <row r="13">
      <c r="A13" s="15" t="inlineStr">
        <is>
          <t>En Route</t>
        </is>
      </c>
      <c r="B13" s="15" t="inlineStr">
        <is>
          <t>1:00 PM - 3:00 PM</t>
        </is>
      </c>
      <c r="C13" s="15" t="inlineStr">
        <is>
          <t>South</t>
        </is>
      </c>
      <c r="D13" s="15" t="inlineStr">
        <is>
          <t>Condensate &amp; Drain</t>
        </is>
      </c>
      <c r="E13" s="15" t="inlineStr">
        <is>
          <t>Maintenance Plan</t>
        </is>
      </c>
      <c r="F13" s="15" t="inlineStr">
        <is>
          <t>Preventive Maintenance</t>
        </is>
      </c>
      <c r="G13" s="15" t="inlineStr">
        <is>
          <t>Gas Furnace</t>
        </is>
      </c>
      <c r="H13" s="15" t="n"/>
      <c r="I13" s="15" t="n"/>
      <c r="J13" s="15" t="n"/>
      <c r="K13" s="15" t="n"/>
      <c r="L13" s="15" t="inlineStr">
        <is>
          <t>Off Duty</t>
        </is>
      </c>
    </row>
    <row r="14">
      <c r="A14" s="15" t="inlineStr">
        <is>
          <t>On Site</t>
        </is>
      </c>
      <c r="B14" s="15" t="inlineStr">
        <is>
          <t>3:00 PM - 5:00 PM</t>
        </is>
      </c>
      <c r="C14" s="15" t="inlineStr">
        <is>
          <t>All Zones</t>
        </is>
      </c>
      <c r="D14" s="15" t="inlineStr">
        <is>
          <t>Gas Heat</t>
        </is>
      </c>
      <c r="E14" s="15" t="inlineStr">
        <is>
          <t>Internal Follow-up</t>
        </is>
      </c>
      <c r="F14" s="15" t="inlineStr">
        <is>
          <t>Water Leak</t>
        </is>
      </c>
      <c r="G14" s="15" t="inlineStr">
        <is>
          <t>Heat Pump</t>
        </is>
      </c>
      <c r="H14" s="15" t="n"/>
      <c r="I14" s="15" t="n"/>
      <c r="J14" s="15" t="n"/>
      <c r="K14" s="15" t="n"/>
      <c r="L14" s="15" t="inlineStr">
        <is>
          <t>Training</t>
        </is>
      </c>
    </row>
    <row r="15">
      <c r="A15" s="15" t="inlineStr">
        <is>
          <t>On Hold</t>
        </is>
      </c>
      <c r="B15" s="15" t="inlineStr">
        <is>
          <t>Flexible</t>
        </is>
      </c>
      <c r="D15" s="15" t="inlineStr">
        <is>
          <t>Heat Pump</t>
        </is>
      </c>
      <c r="F15" s="15" t="inlineStr">
        <is>
          <t>Thermostat or Controls</t>
        </is>
      </c>
      <c r="G15" s="15" t="inlineStr">
        <is>
          <t>Air Handler</t>
        </is>
      </c>
      <c r="H15" s="15" t="n"/>
      <c r="I15" s="15" t="n"/>
      <c r="J15" s="15" t="n"/>
      <c r="K15" s="15" t="n"/>
    </row>
    <row r="16">
      <c r="A16" s="15" t="inlineStr">
        <is>
          <t>Completed</t>
        </is>
      </c>
      <c r="D16" s="15" t="inlineStr">
        <is>
          <t>Controls</t>
        </is>
      </c>
      <c r="F16" s="15" t="inlineStr">
        <is>
          <t>Indoor Air Quality</t>
        </is>
      </c>
      <c r="G16" s="15" t="inlineStr">
        <is>
          <t>Mini-Split</t>
        </is>
      </c>
      <c r="H16" s="15" t="n"/>
      <c r="I16" s="15" t="n"/>
      <c r="J16" s="15" t="n"/>
      <c r="K16" s="15" t="n"/>
    </row>
    <row r="17">
      <c r="A17" s="15" t="inlineStr">
        <is>
          <t>Cancelled</t>
        </is>
      </c>
      <c r="D17" s="15" t="inlineStr">
        <is>
          <t>Indoor Air Quality</t>
        </is>
      </c>
      <c r="F17" s="15" t="inlineStr">
        <is>
          <t>System Noise</t>
        </is>
      </c>
      <c r="G17" s="15" t="inlineStr">
        <is>
          <t>Packaged Unit</t>
        </is>
      </c>
      <c r="H17" s="15" t="n"/>
      <c r="I17" s="15" t="n"/>
      <c r="J17" s="15" t="n"/>
      <c r="K17" s="15" t="n"/>
    </row>
    <row r="18">
      <c r="D18" s="15" t="inlineStr">
        <is>
          <t>Multi-Skill</t>
        </is>
      </c>
      <c r="F18" s="15" t="inlineStr">
        <is>
          <t>Startup Check</t>
        </is>
      </c>
      <c r="G18" s="15" t="inlineStr">
        <is>
          <t>Thermostat</t>
        </is>
      </c>
      <c r="H18" s="15" t="n"/>
      <c r="I18" s="15" t="n"/>
      <c r="J18" s="15" t="n"/>
      <c r="K18" s="15" t="n"/>
    </row>
    <row r="19">
      <c r="H19" s="15" t="n"/>
      <c r="I19" s="15" t="n"/>
      <c r="J19" s="15" t="n"/>
      <c r="K19" s="15" t="n"/>
    </row>
    <row r="20">
      <c r="H20" s="15" t="n"/>
      <c r="I20" s="15" t="n"/>
      <c r="J20" s="15" t="n"/>
      <c r="K20" s="15" t="n"/>
    </row>
    <row r="21">
      <c r="H21" s="15" t="n"/>
      <c r="I21" s="15" t="n"/>
      <c r="J21" s="15" t="n"/>
      <c r="K21" s="15" t="n"/>
    </row>
    <row r="22">
      <c r="H22" s="15" t="n"/>
      <c r="I22" s="15" t="n"/>
      <c r="J22" s="15" t="n"/>
      <c r="K22" s="15" t="n"/>
    </row>
    <row r="23">
      <c r="H23" s="15" t="n"/>
      <c r="I23" s="15" t="n"/>
      <c r="J23" s="15" t="n"/>
      <c r="K23" s="15" t="n"/>
    </row>
    <row r="24">
      <c r="H24" s="15" t="n"/>
      <c r="I24" s="15" t="n"/>
      <c r="J24" s="15" t="n"/>
      <c r="K24" s="15" t="n"/>
    </row>
    <row r="25">
      <c r="H25" s="15" t="n"/>
      <c r="I25" s="15" t="n"/>
      <c r="J25" s="15" t="n"/>
      <c r="K25" s="15" t="n"/>
    </row>
    <row r="26">
      <c r="H26" s="15" t="n"/>
      <c r="I26" s="15" t="n"/>
      <c r="J26" s="15" t="n"/>
      <c r="K26" s="15" t="n"/>
    </row>
    <row r="27">
      <c r="H27" s="15" t="n"/>
      <c r="I27" s="15" t="n"/>
      <c r="J27" s="15" t="n"/>
      <c r="K27" s="15" t="n"/>
    </row>
    <row r="28">
      <c r="H28" s="15" t="n"/>
      <c r="I28" s="15" t="n"/>
      <c r="J28" s="15" t="n"/>
      <c r="K28" s="15" t="n"/>
    </row>
    <row r="29">
      <c r="H29" s="15" t="n"/>
      <c r="I29" s="15" t="n"/>
      <c r="J29" s="15" t="n"/>
      <c r="K29" s="15" t="n"/>
    </row>
    <row r="30">
      <c r="H30" s="15" t="n"/>
      <c r="I30" s="15" t="n"/>
      <c r="J30" s="15" t="n"/>
      <c r="K30" s="15" t="n"/>
    </row>
    <row r="31">
      <c r="H31" s="15" t="n"/>
      <c r="I31" s="15" t="n"/>
      <c r="J31" s="15" t="n"/>
      <c r="K31" s="15" t="n"/>
    </row>
    <row r="32">
      <c r="H32" s="15" t="n"/>
      <c r="I32" s="15" t="n"/>
      <c r="J32" s="15" t="n"/>
      <c r="K32" s="15" t="n"/>
    </row>
    <row r="33">
      <c r="H33" s="15" t="n"/>
      <c r="I33" s="15" t="n"/>
      <c r="J33" s="15" t="n"/>
      <c r="K33" s="15" t="n"/>
    </row>
    <row r="34">
      <c r="H34" s="15" t="n"/>
      <c r="I34" s="15" t="n"/>
      <c r="J34" s="15" t="n"/>
      <c r="K34" s="15" t="n"/>
    </row>
    <row r="35">
      <c r="H35" s="15" t="n"/>
      <c r="I35" s="15" t="n"/>
      <c r="J35" s="15" t="n"/>
      <c r="K35" s="15" t="n"/>
    </row>
    <row r="36">
      <c r="H36" s="15" t="n"/>
      <c r="I36" s="15" t="n"/>
      <c r="J36" s="15" t="n"/>
      <c r="K36" s="15" t="n"/>
    </row>
    <row r="37">
      <c r="H37" s="15" t="n"/>
      <c r="I37" s="15" t="n"/>
      <c r="J37" s="15" t="n"/>
      <c r="K37" s="15" t="n"/>
    </row>
    <row r="38">
      <c r="H38" s="15" t="n"/>
      <c r="I38" s="15" t="n"/>
      <c r="J38" s="15" t="n"/>
      <c r="K38" s="15" t="n"/>
    </row>
    <row r="39">
      <c r="H39" s="15" t="n"/>
      <c r="I39" s="15" t="n"/>
      <c r="J39" s="15" t="n"/>
      <c r="K39" s="15" t="n"/>
    </row>
    <row r="40">
      <c r="H40" s="15" t="n"/>
      <c r="I40" s="15" t="n"/>
      <c r="J40" s="15" t="n"/>
      <c r="K40" s="15" t="n"/>
    </row>
    <row r="41">
      <c r="H41" s="15" t="n"/>
      <c r="I41" s="15" t="n"/>
      <c r="J41" s="15" t="n"/>
      <c r="K41" s="15" t="n"/>
    </row>
    <row r="42">
      <c r="H42" s="15" t="n"/>
      <c r="I42" s="15" t="n"/>
      <c r="J42" s="15" t="n"/>
      <c r="K42" s="15" t="n"/>
    </row>
    <row r="43">
      <c r="H43" s="15" t="n"/>
      <c r="I43" s="15" t="n"/>
      <c r="J43" s="15" t="n"/>
      <c r="K43" s="15" t="n"/>
    </row>
    <row r="44">
      <c r="H44" s="15" t="n"/>
      <c r="I44" s="15" t="n"/>
      <c r="J44" s="15" t="n"/>
      <c r="K44" s="15" t="n"/>
    </row>
    <row r="45">
      <c r="H45" s="15" t="n"/>
      <c r="I45" s="15" t="n"/>
      <c r="J45" s="15" t="n"/>
      <c r="K45" s="15" t="n"/>
    </row>
    <row r="46">
      <c r="H46" s="15" t="n"/>
      <c r="I46" s="15" t="n"/>
      <c r="J46" s="15" t="n"/>
      <c r="K46" s="15" t="n"/>
    </row>
    <row r="47">
      <c r="H47" s="15" t="n"/>
      <c r="I47" s="15" t="n"/>
      <c r="J47" s="15" t="n"/>
      <c r="K47" s="15" t="n"/>
    </row>
    <row r="48">
      <c r="H48" s="15" t="n"/>
      <c r="I48" s="15" t="n"/>
      <c r="J48" s="15" t="n"/>
      <c r="K48" s="15" t="n"/>
    </row>
    <row r="49">
      <c r="H49" s="15" t="n"/>
      <c r="I49" s="15" t="n"/>
      <c r="J49" s="15" t="n"/>
      <c r="K49" s="15" t="n"/>
    </row>
    <row r="50">
      <c r="H50" s="15" t="n"/>
      <c r="I50" s="15" t="n"/>
      <c r="J50" s="15" t="n"/>
      <c r="K50" s="15" t="n"/>
    </row>
    <row r="51">
      <c r="H51" s="15" t="n"/>
      <c r="I51" s="15" t="n"/>
      <c r="J51" s="15" t="n"/>
      <c r="K51" s="15" t="n"/>
    </row>
    <row r="52">
      <c r="H52" s="15" t="n"/>
      <c r="I52" s="15" t="n"/>
      <c r="J52" s="15" t="n"/>
      <c r="K52" s="15" t="n"/>
    </row>
    <row r="53">
      <c r="H53" s="15" t="n"/>
      <c r="I53" s="15" t="n"/>
      <c r="J53" s="15" t="n"/>
      <c r="K53" s="15" t="n"/>
    </row>
    <row r="54">
      <c r="H54" s="15" t="n"/>
      <c r="I54" s="15" t="n"/>
      <c r="J54" s="15" t="n"/>
      <c r="K54" s="15" t="n"/>
    </row>
    <row r="55">
      <c r="H55" s="15" t="n"/>
      <c r="I55" s="15" t="n"/>
      <c r="J55" s="15" t="n"/>
      <c r="K55" s="15" t="n"/>
    </row>
    <row r="56">
      <c r="H56" s="15" t="n"/>
      <c r="I56" s="15" t="n"/>
      <c r="J56" s="15" t="n"/>
      <c r="K56" s="15" t="n"/>
    </row>
    <row r="57">
      <c r="H57" s="15" t="n"/>
      <c r="I57" s="15" t="n"/>
      <c r="J57" s="15" t="n"/>
      <c r="K57" s="15" t="n"/>
    </row>
    <row r="58">
      <c r="H58" s="15" t="n"/>
      <c r="I58" s="15" t="n"/>
      <c r="J58" s="15" t="n"/>
      <c r="K58" s="15" t="n"/>
    </row>
    <row r="59">
      <c r="H59" s="15" t="n"/>
      <c r="I59" s="15" t="n"/>
      <c r="J59" s="15" t="n"/>
      <c r="K59" s="15" t="n"/>
    </row>
    <row r="60">
      <c r="H60" s="15" t="n"/>
      <c r="I60" s="15" t="n"/>
      <c r="J60" s="15" t="n"/>
      <c r="K60" s="15" t="n"/>
    </row>
    <row r="61">
      <c r="H61" s="15" t="n"/>
      <c r="I61" s="15" t="n"/>
      <c r="J61" s="15" t="n"/>
      <c r="K61" s="15" t="n"/>
    </row>
    <row r="62">
      <c r="H62" s="15" t="n"/>
      <c r="I62" s="15" t="n"/>
      <c r="J62" s="15" t="n"/>
      <c r="K62" s="15" t="n"/>
    </row>
    <row r="63">
      <c r="H63" s="15" t="n"/>
      <c r="I63" s="15" t="n"/>
      <c r="J63" s="15" t="n"/>
      <c r="K63" s="15" t="n"/>
    </row>
    <row r="64">
      <c r="H64" s="15" t="n"/>
      <c r="I64" s="15" t="n"/>
      <c r="J64" s="15" t="n"/>
      <c r="K64" s="15" t="n"/>
    </row>
    <row r="65">
      <c r="H65" s="15" t="n"/>
      <c r="I65" s="15" t="n"/>
      <c r="J65" s="15" t="n"/>
      <c r="K65" s="15" t="n"/>
    </row>
    <row r="66">
      <c r="H66" s="15" t="n"/>
      <c r="I66" s="15" t="n"/>
      <c r="J66" s="15" t="n"/>
      <c r="K66" s="15" t="n"/>
    </row>
    <row r="67">
      <c r="H67" s="15" t="n"/>
      <c r="I67" s="15" t="n"/>
      <c r="J67" s="15" t="n"/>
      <c r="K67" s="15" t="n"/>
    </row>
    <row r="68">
      <c r="H68" s="15" t="n"/>
      <c r="I68" s="15" t="n"/>
      <c r="J68" s="15" t="n"/>
      <c r="K68" s="15" t="n"/>
    </row>
    <row r="69">
      <c r="H69" s="15" t="n"/>
      <c r="I69" s="15" t="n"/>
      <c r="J69" s="15" t="n"/>
      <c r="K69" s="15" t="n"/>
    </row>
    <row r="70">
      <c r="H70" s="15" t="n"/>
      <c r="I70" s="15" t="n"/>
      <c r="J70" s="15" t="n"/>
      <c r="K70" s="15" t="n"/>
    </row>
    <row r="71">
      <c r="H71" s="15" t="n"/>
      <c r="I71" s="15" t="n"/>
      <c r="J71" s="15" t="n"/>
      <c r="K71" s="15" t="n"/>
    </row>
    <row r="72">
      <c r="H72" s="15" t="n"/>
      <c r="I72" s="15" t="n"/>
      <c r="J72" s="15" t="n"/>
      <c r="K72" s="15" t="n"/>
    </row>
    <row r="73">
      <c r="H73" s="15" t="n"/>
      <c r="I73" s="15" t="n"/>
      <c r="J73" s="15" t="n"/>
      <c r="K73" s="15" t="n"/>
    </row>
    <row r="74">
      <c r="H74" s="15" t="n"/>
      <c r="I74" s="15" t="n"/>
      <c r="J74" s="15" t="n"/>
      <c r="K74" s="15" t="n"/>
    </row>
    <row r="75">
      <c r="H75" s="15" t="n"/>
      <c r="I75" s="15" t="n"/>
      <c r="J75" s="15" t="n"/>
      <c r="K75" s="15" t="n"/>
    </row>
    <row r="76">
      <c r="H76" s="15" t="n"/>
      <c r="I76" s="15" t="n"/>
      <c r="J76" s="15" t="n"/>
      <c r="K76" s="15" t="n"/>
    </row>
    <row r="77">
      <c r="H77" s="15" t="n"/>
      <c r="I77" s="15" t="n"/>
      <c r="J77" s="15" t="n"/>
      <c r="K77" s="15" t="n"/>
    </row>
    <row r="78">
      <c r="H78" s="15" t="n"/>
      <c r="I78" s="15" t="n"/>
      <c r="J78" s="15" t="n"/>
      <c r="K78" s="15" t="n"/>
    </row>
    <row r="79">
      <c r="H79" s="15" t="n"/>
      <c r="I79" s="15" t="n"/>
      <c r="J79" s="15" t="n"/>
      <c r="K79" s="15" t="n"/>
    </row>
    <row r="80">
      <c r="H80" s="15" t="n"/>
      <c r="I80" s="15" t="n"/>
      <c r="J80" s="15" t="n"/>
      <c r="K80" s="15" t="n"/>
    </row>
    <row r="81">
      <c r="H81" s="15" t="n"/>
      <c r="I81" s="15" t="n"/>
      <c r="J81" s="15" t="n"/>
      <c r="K81" s="15" t="n"/>
    </row>
    <row r="82">
      <c r="H82" s="15" t="n"/>
      <c r="I82" s="15" t="n"/>
      <c r="J82" s="15" t="n"/>
      <c r="K82" s="15" t="n"/>
    </row>
    <row r="83">
      <c r="H83" s="15" t="n"/>
      <c r="I83" s="15" t="n"/>
      <c r="J83" s="15" t="n"/>
      <c r="K83" s="15" t="n"/>
    </row>
    <row r="84">
      <c r="H84" s="15" t="n"/>
      <c r="I84" s="15" t="n"/>
      <c r="J84" s="15" t="n"/>
      <c r="K84" s="15" t="n"/>
    </row>
    <row r="85">
      <c r="H85" s="15" t="n"/>
      <c r="I85" s="15" t="n"/>
      <c r="J85" s="15" t="n"/>
      <c r="K85" s="15" t="n"/>
    </row>
    <row r="86">
      <c r="H86" s="15" t="n"/>
      <c r="I86" s="15" t="n"/>
      <c r="J86" s="15" t="n"/>
      <c r="K86" s="15" t="n"/>
    </row>
    <row r="87">
      <c r="H87" s="15" t="n"/>
      <c r="I87" s="15" t="n"/>
      <c r="J87" s="15" t="n"/>
      <c r="K87" s="15" t="n"/>
    </row>
    <row r="88">
      <c r="H88" s="15" t="n"/>
      <c r="I88" s="15" t="n"/>
      <c r="J88" s="15" t="n"/>
      <c r="K88" s="15" t="n"/>
    </row>
    <row r="89">
      <c r="H89" s="15" t="n"/>
      <c r="I89" s="15" t="n"/>
      <c r="J89" s="15" t="n"/>
      <c r="K89" s="15" t="n"/>
    </row>
    <row r="90">
      <c r="H90" s="15" t="n"/>
      <c r="I90" s="15" t="n"/>
      <c r="J90" s="15" t="n"/>
      <c r="K90" s="15" t="n"/>
    </row>
    <row r="91">
      <c r="H91" s="15" t="n"/>
      <c r="I91" s="15" t="n"/>
      <c r="J91" s="15" t="n"/>
      <c r="K91" s="15" t="n"/>
    </row>
    <row r="92">
      <c r="H92" s="15" t="n"/>
      <c r="I92" s="15" t="n"/>
      <c r="J92" s="15" t="n"/>
      <c r="K92" s="15" t="n"/>
    </row>
    <row r="93">
      <c r="H93" s="15" t="n"/>
      <c r="I93" s="15" t="n"/>
      <c r="J93" s="15" t="n"/>
      <c r="K93" s="15" t="n"/>
    </row>
    <row r="94">
      <c r="H94" s="15" t="n"/>
      <c r="I94" s="15" t="n"/>
      <c r="J94" s="15" t="n"/>
      <c r="K94" s="15" t="n"/>
    </row>
    <row r="95">
      <c r="H95" s="15" t="n"/>
      <c r="I95" s="15" t="n"/>
      <c r="J95" s="15" t="n"/>
      <c r="K95" s="15" t="n"/>
    </row>
    <row r="96">
      <c r="H96" s="15" t="n"/>
      <c r="I96" s="15" t="n"/>
      <c r="J96" s="15" t="n"/>
      <c r="K96" s="15" t="n"/>
    </row>
    <row r="97">
      <c r="H97" s="15" t="n"/>
      <c r="I97" s="15" t="n"/>
      <c r="J97" s="15" t="n"/>
      <c r="K97" s="15" t="n"/>
    </row>
    <row r="98">
      <c r="H98" s="15" t="n"/>
      <c r="I98" s="15" t="n"/>
      <c r="J98" s="15" t="n"/>
      <c r="K98" s="15" t="n"/>
    </row>
    <row r="99">
      <c r="H99" s="15" t="n"/>
      <c r="I99" s="15" t="n"/>
      <c r="J99" s="15" t="n"/>
      <c r="K99" s="15" t="n"/>
    </row>
    <row r="100">
      <c r="H100" s="15" t="n"/>
      <c r="I100" s="15" t="n"/>
      <c r="J100" s="15" t="n"/>
      <c r="K100" s="15" t="n"/>
    </row>
    <row r="101">
      <c r="H101" s="15" t="n"/>
      <c r="I101" s="15" t="n"/>
      <c r="J101" s="15" t="n"/>
      <c r="K101" s="15" t="n"/>
    </row>
    <row r="102">
      <c r="H102" s="15" t="n"/>
      <c r="I102" s="15" t="n"/>
      <c r="J102" s="15" t="n"/>
      <c r="K102" s="15" t="n"/>
    </row>
    <row r="103">
      <c r="H103" s="15" t="n"/>
      <c r="I103" s="15" t="n"/>
      <c r="J103" s="15" t="n"/>
      <c r="K103" s="15" t="n"/>
    </row>
    <row r="104">
      <c r="H104" s="15" t="n"/>
      <c r="I104" s="15" t="n"/>
      <c r="J104" s="15" t="n"/>
      <c r="K104" s="15" t="n"/>
    </row>
  </sheetData>
  <autoFilter ref="H4:K104"/>
  <mergeCells count="1">
    <mergeCell ref="A1:L1"/>
  </mergeCells>
  <conditionalFormatting sqref="H5:H104">
    <cfRule type="expression" priority="1" dxfId="1">
      <formula>AND($H5&lt;&gt;"",COUNTIF($H$5:$H$104,$H5)&gt;1)</formula>
    </cfRule>
  </conditionalFormatting>
  <conditionalFormatting sqref="K5:K104">
    <cfRule type="expression" priority="2" dxfId="1">
      <formula>OR($K5="Busy",$K5="Off Duty",$K5="Training")</formula>
    </cfRule>
  </conditionalFormatting>
  <dataValidations count="7">
    <dataValidation sqref="B5" showDropDown="0" showInputMessage="0" showErrorMessage="0" allowBlank="0" errorTitle="Check labor threshold" error="Enter a planning threshold from 0.25 through 24.0 labor hours." promptTitle="Planning threshold" prompt="Enter the labor-hour threshold used for review alerts." type="decimal" operator="between">
      <formula1>0.25</formula1>
      <formula2>24</formula2>
    </dataValidation>
    <dataValidation sqref="B6" showDropDown="0" showInputMessage="0" showErrorMessage="0" allowBlank="0" errorTitle="Check planning window" error="Enter a whole number from 0 through 30." type="whole" operator="between">
      <formula1>0</formula1>
      <formula2>30</formula2>
    </dataValidation>
    <dataValidation sqref="B7" showDropDown="0" showInputMessage="0" showErrorMessage="0" allowBlank="0" errorTitle="Check past-date limit" error="Enter a whole number from 0 through 365." type="whole" operator="between">
      <formula1>0</formula1>
      <formula2>365</formula2>
    </dataValidation>
    <dataValidation sqref="B8" showDropDown="0" showInputMessage="0" showErrorMessage="0" allowBlank="0" errorTitle="Check future-date limit" error="Enter a whole number from 1 through 730." type="whole" operator="between">
      <formula1>1</formula1>
      <formula2>730</formula2>
    </dataValidation>
    <dataValidation sqref="I5:I104" showDropDown="0" showInputMessage="0" showErrorMessage="0" allowBlank="0" type="list">
      <formula1>=INDIRECT("Assumptions!$D$11:$D$18")</formula1>
    </dataValidation>
    <dataValidation sqref="J5:J104" showDropDown="0" showInputMessage="0" showErrorMessage="0" allowBlank="0" type="list">
      <formula1>=INDIRECT("Assumptions!$C$11:$C$14")</formula1>
    </dataValidation>
    <dataValidation sqref="K5:K104" showDropDown="0" showInputMessage="0" showErrorMessage="0" allowBlank="0" type="list">
      <formula1>=INDIRECT("Assumptions!$L$11:$L$14")</formula1>
    </dataValidation>
  </dataValidations>
  <pageMargins left="0.25" right="0.25" top="0.4" bottom="0.4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2026-09-12T07:18:49Z</dcterms:created>
  <dcterms:modified xmlns:dcterms="http://purl.org/dc/terms/" xmlns:xsi="http://www.w3.org/2001/XMLSchema-instance" xsi:type="dcterms:W3CDTF">2026-09-12T07:18:49+00:00Z</dcterms:modified>
</cp:coreProperties>
</file>