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tartup 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'Startup Checklist'!$A$5:$AB$105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mm/dd/yyyy"/>
    <numFmt numFmtId="166" formatCode="0.0"/>
  </numFmts>
  <fonts count="5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color rgb="FF455A64"/>
      <sz val="9"/>
    </font>
    <font>
      <name val="Calibri"/>
      <b val="1"/>
      <color rgb="FFFFFFFF"/>
      <sz val="10"/>
    </font>
    <font>
      <name val="Calibri"/>
      <color rgb="FF1F2933"/>
      <sz val="10"/>
    </font>
  </fonts>
  <fills count="7">
    <fill>
      <patternFill/>
    </fill>
    <fill>
      <patternFill patternType="gray125"/>
    </fill>
    <fill>
      <patternFill patternType="solid">
        <fgColor rgb="FF16324F"/>
      </patternFill>
    </fill>
    <fill>
      <patternFill patternType="solid">
        <fgColor rgb="FF167D8D"/>
      </patternFill>
    </fill>
    <fill>
      <patternFill patternType="solid">
        <fgColor rgb="FFF1F6F7"/>
      </patternFill>
    </fill>
    <fill>
      <patternFill patternType="solid">
        <fgColor rgb="FFFFFFFF"/>
      </patternFill>
    </fill>
    <fill>
      <patternFill patternType="solid">
        <fgColor rgb="FFFFF1DE"/>
      </patternFill>
    </fill>
  </fills>
  <borders count="6">
    <border>
      <left/>
      <right/>
      <top/>
      <bottom/>
      <diagonal/>
    </border>
    <border>
      <left style="thin">
        <color rgb="FFC8D5D9"/>
      </left>
      <right style="thin">
        <color rgb="FFC8D5D9"/>
      </right>
      <top style="thin">
        <color rgb="FFC8D5D9"/>
      </top>
      <bottom style="thin">
        <color rgb="FFC8D5D9"/>
      </bottom>
    </border>
    <border>
      <left/>
      <right/>
      <top style="thin">
        <color rgb="FFC8D5D9"/>
      </top>
      <bottom/>
      <diagonal/>
    </border>
    <border>
      <left/>
      <right style="thin">
        <color rgb="FFC8D5D9"/>
      </right>
      <top style="thin">
        <color rgb="FFC8D5D9"/>
      </top>
      <bottom/>
      <diagonal/>
    </border>
    <border>
      <left/>
      <right/>
      <top style="thin">
        <color rgb="FFC8D5D9"/>
      </top>
      <bottom style="thin">
        <color rgb="FFC8D5D9"/>
      </bottom>
      <diagonal/>
    </border>
    <border>
      <left/>
      <right style="thin">
        <color rgb="FFC8D5D9"/>
      </right>
      <top style="thin">
        <color rgb="FFC8D5D9"/>
      </top>
      <bottom style="thin">
        <color rgb="FFC8D5D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FFFFFFFF"/>
        <sz val="10"/>
      </font>
      <fill>
        <patternFill patternType="solid">
          <fgColor rgb="FF26734D"/>
        </patternFill>
      </fill>
    </dxf>
    <dxf>
      <font>
        <name val="Calibri"/>
        <b val="1"/>
        <color rgb="FFFFFFFF"/>
        <sz val="10"/>
      </font>
      <fill>
        <patternFill patternType="solid">
          <fgColor rgb="FFC6532F"/>
        </patternFill>
      </fill>
    </dxf>
    <dxf>
      <font>
        <name val="Calibri"/>
        <b val="1"/>
        <color rgb="FFFFFFFF"/>
        <sz val="10"/>
      </font>
      <fill>
        <patternFill patternType="solid">
          <fgColor rgb="FF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Checklist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'Summary'!K4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'Summary'!$J$5:$J$8</f>
            </numRef>
          </cat>
          <val>
            <numRef>
              <f>'Summary'!$K$5:$K$8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hidden="1" width="13" customWidth="1" min="10" max="10"/>
    <col hidden="1" width="13" customWidth="1" min="11" max="11"/>
  </cols>
  <sheetData>
    <row r="1" ht="28" customHeight="1">
      <c r="A1" s="1" t="inlineStr">
        <is>
          <t>HVAC Startup Commissioning Checklist Summary</t>
        </is>
      </c>
      <c r="B1" s="2" t="n"/>
      <c r="C1" s="2" t="n"/>
      <c r="D1" s="2" t="n"/>
      <c r="E1" s="2" t="n"/>
      <c r="F1" s="2" t="n"/>
      <c r="G1" s="2" t="n"/>
      <c r="H1" s="3" t="n"/>
    </row>
    <row r="2" ht="20" customHeight="1">
      <c r="A2" s="4" t="inlineStr">
        <is>
          <t>Indicators are calculated from entered startup checklist records.</t>
        </is>
      </c>
    </row>
    <row r="3"/>
    <row r="4">
      <c r="A4" s="5" t="inlineStr">
        <is>
          <t>Indicator</t>
        </is>
      </c>
      <c r="B4" s="5" t="inlineStr">
        <is>
          <t>Calculated Value</t>
        </is>
      </c>
      <c r="J4" t="inlineStr">
        <is>
          <t>Status</t>
        </is>
      </c>
      <c r="K4" t="inlineStr">
        <is>
          <t>Records</t>
        </is>
      </c>
    </row>
    <row r="5">
      <c r="A5" s="6" t="inlineStr">
        <is>
          <t>Total startup records</t>
        </is>
      </c>
      <c r="B5" s="7">
        <f>COUNTIF('Startup Checklist'!$A$6:$A$105,"&lt;&gt;")</f>
        <v/>
      </c>
      <c r="J5" t="inlineStr">
        <is>
          <t>Complete</t>
        </is>
      </c>
      <c r="K5">
        <f>COUNTIF('Startup Checklist'!$AB$6:$AB$105,"Complete")</f>
        <v/>
      </c>
    </row>
    <row r="6">
      <c r="A6" s="8" t="inlineStr">
        <is>
          <t>Complete checklists</t>
        </is>
      </c>
      <c r="B6" s="9">
        <f>COUNTIF('Startup Checklist'!$AB$6:$AB$105,"Complete")</f>
        <v/>
      </c>
      <c r="J6" t="inlineStr">
        <is>
          <t>Needs Review</t>
        </is>
      </c>
      <c r="K6">
        <f>COUNTIF('Startup Checklist'!$AB$6:$AB$105,"Needs Review")</f>
        <v/>
      </c>
    </row>
    <row r="7">
      <c r="A7" s="6" t="inlineStr">
        <is>
          <t>Needs human review</t>
        </is>
      </c>
      <c r="B7" s="7">
        <f>COUNTIF('Startup Checklist'!$AB$6:$AB$105,"Needs Review")</f>
        <v/>
      </c>
      <c r="J7" t="inlineStr">
        <is>
          <t>Open</t>
        </is>
      </c>
      <c r="K7">
        <f>COUNTIF('Startup Checklist'!$AB$6:$AB$105,"Open")</f>
        <v/>
      </c>
    </row>
    <row r="8">
      <c r="A8" s="8" t="inlineStr">
        <is>
          <t>Open checklists</t>
        </is>
      </c>
      <c r="B8" s="9">
        <f>COUNTIF('Startup Checklist'!$AB$6:$AB$105,"Open")</f>
        <v/>
      </c>
      <c r="J8" t="inlineStr">
        <is>
          <t>Awaiting Sign-Off</t>
        </is>
      </c>
      <c r="K8">
        <f>COUNTIF('Startup Checklist'!$AB$6:$AB$105,"Awaiting Sign-Off")</f>
        <v/>
      </c>
    </row>
    <row r="9">
      <c r="A9" s="6" t="inlineStr">
        <is>
          <t>Awaiting sign-off</t>
        </is>
      </c>
      <c r="B9" s="7">
        <f>COUNTIF('Startup Checklist'!$AB$6:$AB$105,"Awaiting Sign-Off")</f>
        <v/>
      </c>
    </row>
    <row r="10">
      <c r="A10" s="8" t="inlineStr">
        <is>
          <t>Reading inputs incomplete</t>
        </is>
      </c>
      <c r="B10" s="9">
        <f>COUNTIF('Startup Checklist'!$AA$6:$AA$105,"Incomplete")</f>
        <v/>
      </c>
    </row>
    <row r="11">
      <c r="A11" s="6" t="inlineStr">
        <is>
          <t>Administrative sign-offs</t>
        </is>
      </c>
      <c r="B11" s="7">
        <f>COUNTIF('Startup Checklist'!$X$6:$X$105,"Signed Off")</f>
        <v/>
      </c>
    </row>
    <row r="12">
      <c r="A12" s="8" t="inlineStr">
        <is>
          <t>Checklist completion rate</t>
        </is>
      </c>
      <c r="B12" s="10">
        <f>IFERROR(B6/B5,"")</f>
        <v/>
      </c>
    </row>
    <row r="13">
      <c r="A13" s="6" t="inlineStr">
        <is>
          <t>Earliest startup date</t>
        </is>
      </c>
      <c r="B13" s="11">
        <f>IF(COUNT('Startup Checklist'!$B$6:$B$105)=0,"",MIN('Startup Checklist'!$B$6:$B$105))</f>
        <v/>
      </c>
    </row>
    <row r="14">
      <c r="A14" s="8" t="inlineStr">
        <is>
          <t>Latest startup date</t>
        </is>
      </c>
      <c r="B14" s="12">
        <f>IF(COUNT('Startup Checklist'!$B$6:$B$105)=0,"",MAX('Startup Checklist'!$B$6:$B$105))</f>
        <v/>
      </c>
    </row>
  </sheetData>
  <mergeCells count="1">
    <mergeCell ref="A1:H1"/>
  </mergeCells>
  <conditionalFormatting sqref="B6">
    <cfRule type="expression" priority="1" dxfId="0">
      <formula>B6&gt;0</formula>
    </cfRule>
  </conditionalFormatting>
  <conditionalFormatting sqref="B7:B10">
    <cfRule type="expression" priority="2" dxfId="1">
      <formula>B7&gt;0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8" customWidth="1" min="3" max="3"/>
    <col width="24" customWidth="1" min="4" max="4"/>
    <col width="24" customWidth="1" min="5" max="5"/>
    <col width="17" customWidth="1" min="6" max="6"/>
    <col width="15" customWidth="1" min="7" max="7"/>
    <col width="18" customWidth="1" min="8" max="8"/>
    <col width="20" customWidth="1" min="9" max="9"/>
    <col width="15" customWidth="1" min="10" max="10"/>
    <col width="15" customWidth="1" min="11" max="11"/>
    <col width="15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0" customWidth="1" min="18" max="18"/>
    <col width="19" customWidth="1" min="19" max="19"/>
    <col width="19" customWidth="1" min="20" max="20"/>
    <col width="19" customWidth="1" min="21" max="21"/>
    <col width="21" customWidth="1" min="22" max="22"/>
    <col width="25" customWidth="1" min="23" max="23"/>
    <col width="19" customWidth="1" min="24" max="24"/>
    <col width="14" customWidth="1" min="25" max="25"/>
    <col width="38" customWidth="1" min="26" max="26"/>
    <col width="21" customWidth="1" min="27" max="27"/>
    <col width="21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</cols>
  <sheetData>
    <row r="1" ht="28" customHeight="1">
      <c r="A1" s="1" t="inlineStr">
        <is>
          <t>HVAC Startup Commissioning Checklist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3" t="n"/>
    </row>
    <row r="2" ht="20" customHeight="1">
      <c r="A2" s="4" t="inlineStr">
        <is>
          <t>Record observed startup readings and internal checklist decisions for each newly started system.</t>
        </is>
      </c>
      <c r="AD2">
        <f>Assumptions!A17</f>
        <v/>
      </c>
      <c r="AE2">
        <f>Assumptions!C17</f>
        <v/>
      </c>
      <c r="AF2">
        <f>Assumptions!K17</f>
        <v/>
      </c>
      <c r="AG2">
        <f>Assumptions!I17</f>
        <v/>
      </c>
      <c r="AH2">
        <f>Assumptions!E17</f>
        <v/>
      </c>
      <c r="AI2">
        <f>Assumptions!G17</f>
        <v/>
      </c>
      <c r="AJ2">
        <f>Assumptions!F12</f>
        <v/>
      </c>
    </row>
    <row r="3" ht="22" customHeight="1">
      <c r="A3" s="4" t="inlineStr">
        <is>
          <t>Orange cells are editable. Calculated alerts require a human check against job and manufacturer information.</t>
        </is>
      </c>
      <c r="AD3">
        <f>Assumptions!A18</f>
        <v/>
      </c>
      <c r="AE3">
        <f>Assumptions!C18</f>
        <v/>
      </c>
      <c r="AF3">
        <f>Assumptions!K18</f>
        <v/>
      </c>
      <c r="AG3">
        <f>Assumptions!I18</f>
        <v/>
      </c>
      <c r="AH3">
        <f>Assumptions!E18</f>
        <v/>
      </c>
      <c r="AI3">
        <f>Assumptions!G18</f>
        <v/>
      </c>
      <c r="AJ3">
        <f>Assumptions!F13</f>
        <v/>
      </c>
    </row>
    <row r="4">
      <c r="AD4">
        <f>Assumptions!A19</f>
        <v/>
      </c>
      <c r="AE4">
        <f>Assumptions!C19</f>
        <v/>
      </c>
      <c r="AF4">
        <f>Assumptions!K19</f>
        <v/>
      </c>
      <c r="AG4">
        <f>Assumptions!I19</f>
        <v/>
      </c>
      <c r="AH4">
        <f>Assumptions!E19</f>
        <v/>
      </c>
      <c r="AI4">
        <f>Assumptions!G19</f>
        <v/>
      </c>
      <c r="AJ4">
        <f>Assumptions!F7</f>
        <v/>
      </c>
    </row>
    <row r="5" ht="42" customHeight="1">
      <c r="A5" s="13" t="inlineStr">
        <is>
          <t>Startup ID</t>
        </is>
      </c>
      <c r="B5" s="13" t="inlineStr">
        <is>
          <t>Startup Date</t>
        </is>
      </c>
      <c r="C5" s="13" t="inlineStr">
        <is>
          <t>Customer</t>
        </is>
      </c>
      <c r="D5" s="13" t="inlineStr">
        <is>
          <t>Job / Site</t>
        </is>
      </c>
      <c r="E5" s="13" t="inlineStr">
        <is>
          <t>Equipment Description</t>
        </is>
      </c>
      <c r="F5" s="13" t="inlineStr">
        <is>
          <t>Equipment Type</t>
        </is>
      </c>
      <c r="G5" s="13" t="inlineStr">
        <is>
          <t>Operating Mode</t>
        </is>
      </c>
      <c r="H5" s="13" t="inlineStr">
        <is>
          <t>Technician</t>
        </is>
      </c>
      <c r="I5" s="13" t="inlineStr">
        <is>
          <t>Responsibility</t>
        </is>
      </c>
      <c r="J5" s="13" t="inlineStr">
        <is>
          <t>Outdoor Air (°F)</t>
        </is>
      </c>
      <c r="K5" s="13" t="inlineStr">
        <is>
          <t>Return Air (°F)</t>
        </is>
      </c>
      <c r="L5" s="13" t="inlineStr">
        <is>
          <t>Supply Air (°F)</t>
        </is>
      </c>
      <c r="M5" s="5" t="inlineStr">
        <is>
          <t>Temp Split (°F)</t>
        </is>
      </c>
      <c r="N5" s="13" t="inlineStr">
        <is>
          <t>Measured Voltage (V)</t>
        </is>
      </c>
      <c r="O5" s="13" t="inlineStr">
        <is>
          <t>Rated Voltage (V)</t>
        </is>
      </c>
      <c r="P5" s="13" t="inlineStr">
        <is>
          <t>Running Amps (A)</t>
        </is>
      </c>
      <c r="Q5" s="13" t="inlineStr">
        <is>
          <t>Nameplate Amps (A)</t>
        </is>
      </c>
      <c r="R5" s="13" t="inlineStr">
        <is>
          <t>Suction Pressure (psig)</t>
        </is>
      </c>
      <c r="S5" s="13" t="inlineStr">
        <is>
          <t>Liquid Pressure (psig)</t>
        </is>
      </c>
      <c r="T5" s="13" t="inlineStr">
        <is>
          <t>Condensate / Drain</t>
        </is>
      </c>
      <c r="U5" s="13" t="inlineStr">
        <is>
          <t>Airflow / Rotation</t>
        </is>
      </c>
      <c r="V5" s="13" t="inlineStr">
        <is>
          <t>Controls / Thermostat</t>
        </is>
      </c>
      <c r="W5" s="13" t="inlineStr">
        <is>
          <t>Pressure / Electrical Review</t>
        </is>
      </c>
      <c r="X5" s="13" t="inlineStr">
        <is>
          <t>Admin Sign-Off</t>
        </is>
      </c>
      <c r="Y5" s="13" t="inlineStr">
        <is>
          <t>Sign-Off Date</t>
        </is>
      </c>
      <c r="Z5" s="13" t="inlineStr">
        <is>
          <t>Notes</t>
        </is>
      </c>
      <c r="AA5" s="5" t="inlineStr">
        <is>
          <t>Reading Alert</t>
        </is>
      </c>
      <c r="AB5" s="5" t="inlineStr">
        <is>
          <t>Checklist Status</t>
        </is>
      </c>
      <c r="AD5">
        <f>Assumptions!A20</f>
        <v/>
      </c>
      <c r="AE5">
        <f>""</f>
        <v/>
      </c>
      <c r="AF5">
        <f>Assumptions!K20</f>
        <v/>
      </c>
      <c r="AG5">
        <f>Assumptions!I20</f>
        <v/>
      </c>
      <c r="AH5">
        <f>Assumptions!E20</f>
        <v/>
      </c>
      <c r="AI5">
        <f>""</f>
        <v/>
      </c>
      <c r="AJ5">
        <f>Assumptions!F8</f>
        <v/>
      </c>
    </row>
    <row r="6" ht="30" customHeight="1">
      <c r="A6" s="14" t="inlineStr">
        <is>
          <t>DEMO-START-001</t>
        </is>
      </c>
      <c r="B6" s="15" t="n">
        <v>46232</v>
      </c>
      <c r="C6" s="14" t="inlineStr">
        <is>
          <t>Fictional Cedar Kite School</t>
        </is>
      </c>
      <c r="D6" s="14" t="inlineStr">
        <is>
          <t>Demo Classroom Wing</t>
        </is>
      </c>
      <c r="E6" s="14" t="inlineStr">
        <is>
          <t>Demo Split System 1</t>
        </is>
      </c>
      <c r="F6" s="16" t="inlineStr">
        <is>
          <t>Split AC</t>
        </is>
      </c>
      <c r="G6" s="16" t="inlineStr">
        <is>
          <t>Cooling</t>
        </is>
      </c>
      <c r="H6" s="16" t="inlineStr">
        <is>
          <t>Avery Example</t>
        </is>
      </c>
      <c r="I6" s="16" t="inlineStr">
        <is>
          <t>Startup Technician</t>
        </is>
      </c>
      <c r="J6" s="26" t="n">
        <v>88</v>
      </c>
      <c r="K6" s="26" t="n">
        <v>75</v>
      </c>
      <c r="L6" s="26" t="n">
        <v>56</v>
      </c>
      <c r="M6" s="27">
        <f>IF(AND(ISNUMBER($K6),ISNUMBER($L6)),ABS($K6-$L6),"")</f>
        <v/>
      </c>
      <c r="N6" s="26" t="n">
        <v>231</v>
      </c>
      <c r="O6" s="26" t="n">
        <v>230</v>
      </c>
      <c r="P6" s="26" t="n">
        <v>12.4</v>
      </c>
      <c r="Q6" s="26" t="n">
        <v>18</v>
      </c>
      <c r="R6" s="26" t="n">
        <v>128</v>
      </c>
      <c r="S6" s="26" t="n">
        <v>312</v>
      </c>
      <c r="T6" s="16" t="inlineStr">
        <is>
          <t>Complete</t>
        </is>
      </c>
      <c r="U6" s="16" t="inlineStr">
        <is>
          <t>Complete</t>
        </is>
      </c>
      <c r="V6" s="16" t="inlineStr">
        <is>
          <t>Complete</t>
        </is>
      </c>
      <c r="W6" s="16" t="inlineStr">
        <is>
          <t>Complete</t>
        </is>
      </c>
      <c r="X6" s="16" t="inlineStr">
        <is>
          <t>Signed Off</t>
        </is>
      </c>
      <c r="Y6" s="15" t="n">
        <v>46233</v>
      </c>
      <c r="Z6" s="19" t="inlineStr">
        <is>
          <t>Fictional example with recorded cooling readings.</t>
        </is>
      </c>
      <c r="AA6" s="20">
        <f>IF($A6="","",IF(OR($F6="",$G6="",AND(OR($G6="Cooling",$G6="Heating"),OR(NOT(ISNUMBER($J6)),NOT(ISNUMBER($K6)),NOT(ISNUMBER($L6)))),NOT(ISNUMBER($N6)),NOT(ISNUMBER($O6)),NOT(ISNUMBER($P6)),NOT(ISNUMBER($Q6)),AND(OR($F6="Split AC",$F6="Heat Pump",$F6="Packaged Unit",$F6="Rooftop Unit"),OR($G6="Cooling",$G6="Heating"),OR(NOT(ISNUMBER($R6)),NOT(ISNUMBER($S6)))),$T6="",$U6="",$V6="",$W6=""),"Incomplete",IF(OR($W6="Needs Review",AND(OR($G6="Cooling",$G6="Heating"),OR(IFERROR($M6&lt;VLOOKUP($G6,Assumptions!$A$5:$C$7,2,FALSE),FALSE),IFERROR($M6&gt;VLOOKUP($G6,Assumptions!$A$5:$C$7,3,FALSE),FALSE))),IF(AND(ISNUMBER($N6),ISNUMBER($O6)),IFERROR(ABS($N6-$O6)/$O6&gt;Assumptions!$F$5,FALSE),FALSE),IF(AND(ISNUMBER($P6),ISNUMBER($Q6)),IFERROR($P6/$Q6&gt;Assumptions!$F$6,FALSE),FALSE)),"Human check","Within review limits")))</f>
        <v/>
      </c>
      <c r="AB6" s="20">
        <f>IF($A6="","",IF(OR($B6="",$C6="",$D6="",$E6="",$F6="",$G6="",$H6="",$I6="",COUNTBLANK($T6:$W6)&gt;0,COUNTIF($T6:$W6,"Pending")&gt;0,$AA6="Incomplete"),"Open",IF(OR(COUNTIF($T6:$W6,"Needs Review")&gt;0,$AA6="Human check"),"Needs Review",IF(AND($X6="Signed Off",ISNUMBER($Y6)),"Complete","Awaiting Sign-Off"))))</f>
        <v/>
      </c>
      <c r="AD6">
        <f>Assumptions!A21</f>
        <v/>
      </c>
      <c r="AE6">
        <f>""</f>
        <v/>
      </c>
      <c r="AF6">
        <f>""</f>
        <v/>
      </c>
      <c r="AG6">
        <f>""</f>
        <v/>
      </c>
      <c r="AH6">
        <f>""</f>
        <v/>
      </c>
      <c r="AI6">
        <f>""</f>
        <v/>
      </c>
      <c r="AJ6">
        <f>Assumptions!F9</f>
        <v/>
      </c>
    </row>
    <row r="7" ht="30" customHeight="1">
      <c r="A7" s="14" t="inlineStr">
        <is>
          <t>DEMO-START-002</t>
        </is>
      </c>
      <c r="B7" s="15" t="n">
        <v>46239</v>
      </c>
      <c r="C7" s="14" t="inlineStr">
        <is>
          <t>Imaginary Northstar Studio</t>
        </is>
      </c>
      <c r="D7" s="14" t="inlineStr">
        <is>
          <t>Sample Production Room</t>
        </is>
      </c>
      <c r="E7" s="14" t="inlineStr">
        <is>
          <t>Example Heat Pump A</t>
        </is>
      </c>
      <c r="F7" s="16" t="inlineStr">
        <is>
          <t>Heat Pump</t>
        </is>
      </c>
      <c r="G7" s="16" t="inlineStr">
        <is>
          <t>Cooling</t>
        </is>
      </c>
      <c r="H7" s="16" t="inlineStr">
        <is>
          <t>Jordan Sample</t>
        </is>
      </c>
      <c r="I7" s="16" t="inlineStr">
        <is>
          <t>Installing Contractor</t>
        </is>
      </c>
      <c r="J7" s="26" t="n">
        <v>92</v>
      </c>
      <c r="K7" s="26" t="n">
        <v>76</v>
      </c>
      <c r="L7" s="26" t="n">
        <v>62</v>
      </c>
      <c r="M7" s="28">
        <f>IF(AND(ISNUMBER($K7),ISNUMBER($L7)),ABS($K7-$L7),"")</f>
        <v/>
      </c>
      <c r="N7" s="26" t="n">
        <v>253</v>
      </c>
      <c r="O7" s="26" t="n">
        <v>230</v>
      </c>
      <c r="P7" s="26" t="n">
        <v>20</v>
      </c>
      <c r="Q7" s="26" t="n">
        <v>20</v>
      </c>
      <c r="R7" s="26" t="n">
        <v>135</v>
      </c>
      <c r="S7" s="26" t="n">
        <v>340</v>
      </c>
      <c r="T7" s="16" t="inlineStr">
        <is>
          <t>Complete</t>
        </is>
      </c>
      <c r="U7" s="16" t="inlineStr">
        <is>
          <t>Complete</t>
        </is>
      </c>
      <c r="V7" s="16" t="inlineStr">
        <is>
          <t>Complete</t>
        </is>
      </c>
      <c r="W7" s="16" t="inlineStr">
        <is>
          <t>Complete</t>
        </is>
      </c>
      <c r="X7" s="16" t="inlineStr">
        <is>
          <t>Signed Off</t>
        </is>
      </c>
      <c r="Y7" s="15" t="n">
        <v>46239</v>
      </c>
      <c r="Z7" s="19" t="inlineStr">
        <is>
          <t>Boundary example at the editable voltage and amp review limits.</t>
        </is>
      </c>
      <c r="AA7" s="22">
        <f>IF($A7="","",IF(OR($F7="",$G7="",AND(OR($G7="Cooling",$G7="Heating"),OR(NOT(ISNUMBER($J7)),NOT(ISNUMBER($K7)),NOT(ISNUMBER($L7)))),NOT(ISNUMBER($N7)),NOT(ISNUMBER($O7)),NOT(ISNUMBER($P7)),NOT(ISNUMBER($Q7)),AND(OR($F7="Split AC",$F7="Heat Pump",$F7="Packaged Unit",$F7="Rooftop Unit"),OR($G7="Cooling",$G7="Heating"),OR(NOT(ISNUMBER($R7)),NOT(ISNUMBER($S7)))),$T7="",$U7="",$V7="",$W7=""),"Incomplete",IF(OR($W7="Needs Review",AND(OR($G7="Cooling",$G7="Heating"),OR(IFERROR($M7&lt;VLOOKUP($G7,Assumptions!$A$5:$C$7,2,FALSE),FALSE),IFERROR($M7&gt;VLOOKUP($G7,Assumptions!$A$5:$C$7,3,FALSE),FALSE))),IF(AND(ISNUMBER($N7),ISNUMBER($O7)),IFERROR(ABS($N7-$O7)/$O7&gt;Assumptions!$F$5,FALSE),FALSE),IF(AND(ISNUMBER($P7),ISNUMBER($Q7)),IFERROR($P7/$Q7&gt;Assumptions!$F$6,FALSE),FALSE)),"Human check","Within review limits")))</f>
        <v/>
      </c>
      <c r="AB7" s="22">
        <f>IF($A7="","",IF(OR($B7="",$C7="",$D7="",$E7="",$F7="",$G7="",$H7="",$I7="",COUNTBLANK($T7:$W7)&gt;0,COUNTIF($T7:$W7,"Pending")&gt;0,$AA7="Incomplete"),"Open",IF(OR(COUNTIF($T7:$W7,"Needs Review")&gt;0,$AA7="Human check"),"Needs Review",IF(AND($X7="Signed Off",ISNUMBER($Y7)),"Complete","Awaiting Sign-Off"))))</f>
        <v/>
      </c>
      <c r="AD7">
        <f>Assumptions!A22</f>
        <v/>
      </c>
      <c r="AE7">
        <f>""</f>
        <v/>
      </c>
      <c r="AF7">
        <f>""</f>
        <v/>
      </c>
      <c r="AG7">
        <f>""</f>
        <v/>
      </c>
      <c r="AH7">
        <f>""</f>
        <v/>
      </c>
      <c r="AI7">
        <f>""</f>
        <v/>
      </c>
      <c r="AJ7">
        <f>Assumptions!F10</f>
        <v/>
      </c>
    </row>
    <row r="8" ht="30" customHeight="1">
      <c r="A8" s="14" t="inlineStr">
        <is>
          <t>DEMO-START-003</t>
        </is>
      </c>
      <c r="B8" s="15" t="n">
        <v>46246</v>
      </c>
      <c r="C8" s="14" t="inlineStr">
        <is>
          <t>Sample Sunbeam Library</t>
        </is>
      </c>
      <c r="D8" s="14" t="inlineStr">
        <is>
          <t>Fictional Reading Room</t>
        </is>
      </c>
      <c r="E8" s="14" t="inlineStr">
        <is>
          <t>Demo Rooftop Unit 3</t>
        </is>
      </c>
      <c r="F8" s="16" t="inlineStr">
        <is>
          <t>Rooftop Unit</t>
        </is>
      </c>
      <c r="G8" s="16" t="inlineStr">
        <is>
          <t>Cooling</t>
        </is>
      </c>
      <c r="H8" s="16" t="inlineStr">
        <is>
          <t>Casey Fiction</t>
        </is>
      </c>
      <c r="I8" s="16" t="inlineStr">
        <is>
          <t>Startup Technician</t>
        </is>
      </c>
      <c r="J8" s="26" t="n">
        <v>95</v>
      </c>
      <c r="K8" s="26" t="n">
        <v>78</v>
      </c>
      <c r="L8" s="26" t="n">
        <v>58</v>
      </c>
      <c r="M8" s="27">
        <f>IF(AND(ISNUMBER($K8),ISNUMBER($L8)),ABS($K8-$L8),"")</f>
        <v/>
      </c>
      <c r="N8" s="26" t="n">
        <v>205</v>
      </c>
      <c r="O8" s="26" t="n">
        <v>230</v>
      </c>
      <c r="P8" s="26" t="n">
        <v>17</v>
      </c>
      <c r="Q8" s="26" t="n">
        <v>24</v>
      </c>
      <c r="R8" s="26" t="n">
        <v>142</v>
      </c>
      <c r="S8" s="26" t="n">
        <v>356</v>
      </c>
      <c r="T8" s="16" t="inlineStr">
        <is>
          <t>Complete</t>
        </is>
      </c>
      <c r="U8" s="16" t="inlineStr">
        <is>
          <t>Complete</t>
        </is>
      </c>
      <c r="V8" s="16" t="inlineStr">
        <is>
          <t>Complete</t>
        </is>
      </c>
      <c r="W8" s="16" t="inlineStr">
        <is>
          <t>Needs Review</t>
        </is>
      </c>
      <c r="X8" s="16" t="inlineStr">
        <is>
          <t>Not Ready</t>
        </is>
      </c>
      <c r="Y8" s="15" t="n"/>
      <c r="Z8" s="19" t="inlineStr">
        <is>
          <t>Human review requested for the recorded voltage.</t>
        </is>
      </c>
      <c r="AA8" s="20">
        <f>IF($A8="","",IF(OR($F8="",$G8="",AND(OR($G8="Cooling",$G8="Heating"),OR(NOT(ISNUMBER($J8)),NOT(ISNUMBER($K8)),NOT(ISNUMBER($L8)))),NOT(ISNUMBER($N8)),NOT(ISNUMBER($O8)),NOT(ISNUMBER($P8)),NOT(ISNUMBER($Q8)),AND(OR($F8="Split AC",$F8="Heat Pump",$F8="Packaged Unit",$F8="Rooftop Unit"),OR($G8="Cooling",$G8="Heating"),OR(NOT(ISNUMBER($R8)),NOT(ISNUMBER($S8)))),$T8="",$U8="",$V8="",$W8=""),"Incomplete",IF(OR($W8="Needs Review",AND(OR($G8="Cooling",$G8="Heating"),OR(IFERROR($M8&lt;VLOOKUP($G8,Assumptions!$A$5:$C$7,2,FALSE),FALSE),IFERROR($M8&gt;VLOOKUP($G8,Assumptions!$A$5:$C$7,3,FALSE),FALSE))),IF(AND(ISNUMBER($N8),ISNUMBER($O8)),IFERROR(ABS($N8-$O8)/$O8&gt;Assumptions!$F$5,FALSE),FALSE),IF(AND(ISNUMBER($P8),ISNUMBER($Q8)),IFERROR($P8/$Q8&gt;Assumptions!$F$6,FALSE),FALSE)),"Human check","Within review limits")))</f>
        <v/>
      </c>
      <c r="AB8" s="20">
        <f>IF($A8="","",IF(OR($B8="",$C8="",$D8="",$E8="",$F8="",$G8="",$H8="",$I8="",COUNTBLANK($T8:$W8)&gt;0,COUNTIF($T8:$W8,"Pending")&gt;0,$AA8="Incomplete"),"Open",IF(OR(COUNTIF($T8:$W8,"Needs Review")&gt;0,$AA8="Human check"),"Needs Review",IF(AND($X8="Signed Off",ISNUMBER($Y8)),"Complete","Awaiting Sign-Off"))))</f>
        <v/>
      </c>
      <c r="AD8">
        <f>""</f>
        <v/>
      </c>
      <c r="AE8">
        <f>""</f>
        <v/>
      </c>
      <c r="AF8">
        <f>""</f>
        <v/>
      </c>
      <c r="AG8">
        <f>""</f>
        <v/>
      </c>
      <c r="AH8">
        <f>""</f>
        <v/>
      </c>
      <c r="AI8">
        <f>""</f>
        <v/>
      </c>
      <c r="AJ8">
        <f>Assumptions!F11</f>
        <v/>
      </c>
    </row>
    <row r="9" ht="30" customHeight="1">
      <c r="A9" s="14" t="inlineStr">
        <is>
          <t>DEMO-START-004</t>
        </is>
      </c>
      <c r="B9" s="15" t="n">
        <v>46252</v>
      </c>
      <c r="C9" s="14" t="inlineStr">
        <is>
          <t>Fictional Harbor Lantern Cafe</t>
        </is>
      </c>
      <c r="D9" s="14" t="inlineStr">
        <is>
          <t>Demo Dining Area</t>
        </is>
      </c>
      <c r="E9" s="14" t="inlineStr">
        <is>
          <t>Example Furnace 2</t>
        </is>
      </c>
      <c r="F9" s="16" t="inlineStr">
        <is>
          <t>Gas Furnace</t>
        </is>
      </c>
      <c r="G9" s="16" t="inlineStr">
        <is>
          <t>Heating</t>
        </is>
      </c>
      <c r="H9" s="16" t="inlineStr">
        <is>
          <t>Riley Placeholder</t>
        </is>
      </c>
      <c r="I9" s="16" t="inlineStr">
        <is>
          <t>Installing Contractor</t>
        </is>
      </c>
      <c r="J9" s="26" t="n">
        <v>35</v>
      </c>
      <c r="K9" s="26" t="n">
        <v>68</v>
      </c>
      <c r="L9" s="26" t="n">
        <v>103</v>
      </c>
      <c r="M9" s="28">
        <f>IF(AND(ISNUMBER($K9),ISNUMBER($L9)),ABS($K9-$L9),"")</f>
        <v/>
      </c>
      <c r="N9" s="26" t="n">
        <v>119</v>
      </c>
      <c r="O9" s="26" t="n">
        <v>120</v>
      </c>
      <c r="P9" s="26" t="n">
        <v>7.2</v>
      </c>
      <c r="Q9" s="26" t="n">
        <v>10</v>
      </c>
      <c r="R9" s="26" t="n"/>
      <c r="S9" s="26" t="n"/>
      <c r="T9" s="16" t="inlineStr">
        <is>
          <t>Complete</t>
        </is>
      </c>
      <c r="U9" s="16" t="inlineStr">
        <is>
          <t>Complete</t>
        </is>
      </c>
      <c r="V9" s="16" t="inlineStr">
        <is>
          <t>Complete</t>
        </is>
      </c>
      <c r="W9" s="16" t="inlineStr">
        <is>
          <t>Complete</t>
        </is>
      </c>
      <c r="X9" s="16" t="inlineStr">
        <is>
          <t>Signed Off</t>
        </is>
      </c>
      <c r="Y9" s="15" t="n">
        <v>46252</v>
      </c>
      <c r="Z9" s="19" t="inlineStr">
        <is>
          <t>Pressure readings are not applicable to this fictional furnace example.</t>
        </is>
      </c>
      <c r="AA9" s="22">
        <f>IF($A9="","",IF(OR($F9="",$G9="",AND(OR($G9="Cooling",$G9="Heating"),OR(NOT(ISNUMBER($J9)),NOT(ISNUMBER($K9)),NOT(ISNUMBER($L9)))),NOT(ISNUMBER($N9)),NOT(ISNUMBER($O9)),NOT(ISNUMBER($P9)),NOT(ISNUMBER($Q9)),AND(OR($F9="Split AC",$F9="Heat Pump",$F9="Packaged Unit",$F9="Rooftop Unit"),OR($G9="Cooling",$G9="Heating"),OR(NOT(ISNUMBER($R9)),NOT(ISNUMBER($S9)))),$T9="",$U9="",$V9="",$W9=""),"Incomplete",IF(OR($W9="Needs Review",AND(OR($G9="Cooling",$G9="Heating"),OR(IFERROR($M9&lt;VLOOKUP($G9,Assumptions!$A$5:$C$7,2,FALSE),FALSE),IFERROR($M9&gt;VLOOKUP($G9,Assumptions!$A$5:$C$7,3,FALSE),FALSE))),IF(AND(ISNUMBER($N9),ISNUMBER($O9)),IFERROR(ABS($N9-$O9)/$O9&gt;Assumptions!$F$5,FALSE),FALSE),IF(AND(ISNUMBER($P9),ISNUMBER($Q9)),IFERROR($P9/$Q9&gt;Assumptions!$F$6,FALSE),FALSE)),"Human check","Within review limits")))</f>
        <v/>
      </c>
      <c r="AB9" s="22">
        <f>IF($A9="","",IF(OR($B9="",$C9="",$D9="",$E9="",$F9="",$G9="",$H9="",$I9="",COUNTBLANK($T9:$W9)&gt;0,COUNTIF($T9:$W9,"Pending")&gt;0,$AA9="Incomplete"),"Open",IF(OR(COUNTIF($T9:$W9,"Needs Review")&gt;0,$AA9="Human check"),"Needs Review",IF(AND($X9="Signed Off",ISNUMBER($Y9)),"Complete","Awaiting Sign-Off"))))</f>
        <v/>
      </c>
      <c r="AD9">
        <f>""</f>
        <v/>
      </c>
      <c r="AE9">
        <f>""</f>
        <v/>
      </c>
      <c r="AF9">
        <f>""</f>
        <v/>
      </c>
      <c r="AG9">
        <f>""</f>
        <v/>
      </c>
      <c r="AH9">
        <f>""</f>
        <v/>
      </c>
      <c r="AI9">
        <f>""</f>
        <v/>
      </c>
      <c r="AJ9">
        <f>""</f>
        <v/>
      </c>
    </row>
    <row r="10" ht="30" customHeight="1">
      <c r="A10" s="14" t="inlineStr">
        <is>
          <t>DEMO-START-005</t>
        </is>
      </c>
      <c r="B10" s="15" t="n">
        <v>46259</v>
      </c>
      <c r="C10" s="14" t="inlineStr">
        <is>
          <t>Imaginary Maple Gear Shop</t>
        </is>
      </c>
      <c r="D10" s="14" t="inlineStr">
        <is>
          <t>Sample Assembly Bay</t>
        </is>
      </c>
      <c r="E10" s="14" t="inlineStr">
        <is>
          <t>Demo Air Handler B</t>
        </is>
      </c>
      <c r="F10" s="16" t="inlineStr">
        <is>
          <t>Air Handler</t>
        </is>
      </c>
      <c r="G10" s="16" t="inlineStr">
        <is>
          <t>Fan Only</t>
        </is>
      </c>
      <c r="H10" s="16" t="inlineStr">
        <is>
          <t>Avery Example</t>
        </is>
      </c>
      <c r="I10" s="16" t="inlineStr">
        <is>
          <t>Startup Technician</t>
        </is>
      </c>
      <c r="J10" s="26" t="n">
        <v>70</v>
      </c>
      <c r="K10" s="26" t="n">
        <v>72</v>
      </c>
      <c r="L10" s="26" t="n">
        <v>72</v>
      </c>
      <c r="M10" s="27">
        <f>IF(AND(ISNUMBER($K10),ISNUMBER($L10)),ABS($K10-$L10),"")</f>
        <v/>
      </c>
      <c r="N10" s="26" t="n">
        <v>240</v>
      </c>
      <c r="O10" s="26" t="n">
        <v>240</v>
      </c>
      <c r="P10" s="26" t="n">
        <v>3.8</v>
      </c>
      <c r="Q10" s="26" t="n">
        <v>5</v>
      </c>
      <c r="R10" s="26" t="n"/>
      <c r="S10" s="26" t="n"/>
      <c r="T10" s="16" t="inlineStr">
        <is>
          <t>Not Applicable</t>
        </is>
      </c>
      <c r="U10" s="16" t="inlineStr">
        <is>
          <t>Complete</t>
        </is>
      </c>
      <c r="V10" s="16" t="inlineStr">
        <is>
          <t>Complete</t>
        </is>
      </c>
      <c r="W10" s="16" t="inlineStr">
        <is>
          <t>Complete</t>
        </is>
      </c>
      <c r="X10" s="16" t="inlineStr">
        <is>
          <t>Signed Off</t>
        </is>
      </c>
      <c r="Y10" s="15" t="n">
        <v>46260</v>
      </c>
      <c r="Z10" s="19" t="inlineStr">
        <is>
          <t>Fan-only startup example.</t>
        </is>
      </c>
      <c r="AA10" s="20">
        <f>IF($A10="","",IF(OR($F10="",$G10="",AND(OR($G10="Cooling",$G10="Heating"),OR(NOT(ISNUMBER($J10)),NOT(ISNUMBER($K10)),NOT(ISNUMBER($L10)))),NOT(ISNUMBER($N10)),NOT(ISNUMBER($O10)),NOT(ISNUMBER($P10)),NOT(ISNUMBER($Q10)),AND(OR($F10="Split AC",$F10="Heat Pump",$F10="Packaged Unit",$F10="Rooftop Unit"),OR($G10="Cooling",$G10="Heating"),OR(NOT(ISNUMBER($R10)),NOT(ISNUMBER($S10)))),$T10="",$U10="",$V10="",$W10=""),"Incomplete",IF(OR($W10="Needs Review",AND(OR($G10="Cooling",$G10="Heating"),OR(IFERROR($M10&lt;VLOOKUP($G10,Assumptions!$A$5:$C$7,2,FALSE),FALSE),IFERROR($M10&gt;VLOOKUP($G10,Assumptions!$A$5:$C$7,3,FALSE),FALSE))),IF(AND(ISNUMBER($N10),ISNUMBER($O10)),IFERROR(ABS($N10-$O10)/$O10&gt;Assumptions!$F$5,FALSE),FALSE),IF(AND(ISNUMBER($P10),ISNUMBER($Q10)),IFERROR($P10/$Q10&gt;Assumptions!$F$6,FALSE),FALSE)),"Human check","Within review limits")))</f>
        <v/>
      </c>
      <c r="AB10" s="20">
        <f>IF($A10="","",IF(OR($B10="",$C10="",$D10="",$E10="",$F10="",$G10="",$H10="",$I10="",COUNTBLANK($T10:$W10)&gt;0,COUNTIF($T10:$W10,"Pending")&gt;0,$AA10="Incomplete"),"Open",IF(OR(COUNTIF($T10:$W10,"Needs Review")&gt;0,$AA10="Human check"),"Needs Review",IF(AND($X10="Signed Off",ISNUMBER($Y10)),"Complete","Awaiting Sign-Off"))))</f>
        <v/>
      </c>
      <c r="AD10">
        <f>""</f>
        <v/>
      </c>
      <c r="AE10">
        <f>""</f>
        <v/>
      </c>
      <c r="AF10">
        <f>""</f>
        <v/>
      </c>
      <c r="AG10">
        <f>""</f>
        <v/>
      </c>
      <c r="AH10">
        <f>""</f>
        <v/>
      </c>
      <c r="AI10">
        <f>""</f>
        <v/>
      </c>
      <c r="AJ10">
        <f>""</f>
        <v/>
      </c>
    </row>
    <row r="11" ht="30" customHeight="1">
      <c r="A11" s="14" t="inlineStr">
        <is>
          <t>DEMO-START-006</t>
        </is>
      </c>
      <c r="B11" s="15" t="n">
        <v>46265</v>
      </c>
      <c r="C11" s="14" t="inlineStr">
        <is>
          <t>Sample Copper Finch Office</t>
        </is>
      </c>
      <c r="D11" s="14" t="inlineStr">
        <is>
          <t>Fictional Open Office</t>
        </is>
      </c>
      <c r="E11" s="14" t="inlineStr">
        <is>
          <t>Example Packaged Unit C</t>
        </is>
      </c>
      <c r="F11" s="16" t="inlineStr">
        <is>
          <t>Packaged Unit</t>
        </is>
      </c>
      <c r="G11" s="16" t="inlineStr">
        <is>
          <t>Cooling</t>
        </is>
      </c>
      <c r="H11" s="16" t="inlineStr">
        <is>
          <t>Jordan Sample</t>
        </is>
      </c>
      <c r="I11" s="16" t="inlineStr">
        <is>
          <t>Installing Contractor</t>
        </is>
      </c>
      <c r="J11" s="26" t="n">
        <v>86</v>
      </c>
      <c r="K11" s="26" t="n">
        <v>74</v>
      </c>
      <c r="L11" s="26" t="n">
        <v>55</v>
      </c>
      <c r="M11" s="28">
        <f>IF(AND(ISNUMBER($K11),ISNUMBER($L11)),ABS($K11-$L11),"")</f>
        <v/>
      </c>
      <c r="N11" s="26" t="n">
        <v>229</v>
      </c>
      <c r="O11" s="26" t="n">
        <v>230</v>
      </c>
      <c r="P11" s="26" t="n">
        <v>15</v>
      </c>
      <c r="Q11" s="26" t="n">
        <v>22</v>
      </c>
      <c r="R11" s="26" t="n">
        <v>124</v>
      </c>
      <c r="S11" s="26" t="n">
        <v>305</v>
      </c>
      <c r="T11" s="16" t="inlineStr">
        <is>
          <t>Pending</t>
        </is>
      </c>
      <c r="U11" s="16" t="inlineStr">
        <is>
          <t>Complete</t>
        </is>
      </c>
      <c r="V11" s="16" t="inlineStr">
        <is>
          <t>Complete</t>
        </is>
      </c>
      <c r="W11" s="16" t="inlineStr">
        <is>
          <t>Complete</t>
        </is>
      </c>
      <c r="X11" s="16" t="inlineStr">
        <is>
          <t>Not Ready</t>
        </is>
      </c>
      <c r="Y11" s="15" t="n"/>
      <c r="Z11" s="19" t="inlineStr">
        <is>
          <t>Drain observation remains open for a later human check.</t>
        </is>
      </c>
      <c r="AA11" s="22">
        <f>IF($A11="","",IF(OR($F11="",$G11="",AND(OR($G11="Cooling",$G11="Heating"),OR(NOT(ISNUMBER($J11)),NOT(ISNUMBER($K11)),NOT(ISNUMBER($L11)))),NOT(ISNUMBER($N11)),NOT(ISNUMBER($O11)),NOT(ISNUMBER($P11)),NOT(ISNUMBER($Q11)),AND(OR($F11="Split AC",$F11="Heat Pump",$F11="Packaged Unit",$F11="Rooftop Unit"),OR($G11="Cooling",$G11="Heating"),OR(NOT(ISNUMBER($R11)),NOT(ISNUMBER($S11)))),$T11="",$U11="",$V11="",$W11=""),"Incomplete",IF(OR($W11="Needs Review",AND(OR($G11="Cooling",$G11="Heating"),OR(IFERROR($M11&lt;VLOOKUP($G11,Assumptions!$A$5:$C$7,2,FALSE),FALSE),IFERROR($M11&gt;VLOOKUP($G11,Assumptions!$A$5:$C$7,3,FALSE),FALSE))),IF(AND(ISNUMBER($N11),ISNUMBER($O11)),IFERROR(ABS($N11-$O11)/$O11&gt;Assumptions!$F$5,FALSE),FALSE),IF(AND(ISNUMBER($P11),ISNUMBER($Q11)),IFERROR($P11/$Q11&gt;Assumptions!$F$6,FALSE),FALSE)),"Human check","Within review limits")))</f>
        <v/>
      </c>
      <c r="AB11" s="22">
        <f>IF($A11="","",IF(OR($B11="",$C11="",$D11="",$E11="",$F11="",$G11="",$H11="",$I11="",COUNTBLANK($T11:$W11)&gt;0,COUNTIF($T11:$W11,"Pending")&gt;0,$AA11="Incomplete"),"Open",IF(OR(COUNTIF($T11:$W11,"Needs Review")&gt;0,$AA11="Human check"),"Needs Review",IF(AND($X11="Signed Off",ISNUMBER($Y11)),"Complete","Awaiting Sign-Off"))))</f>
        <v/>
      </c>
      <c r="AD11">
        <f>""</f>
        <v/>
      </c>
      <c r="AE11">
        <f>""</f>
        <v/>
      </c>
      <c r="AF11">
        <f>""</f>
        <v/>
      </c>
      <c r="AG11">
        <f>""</f>
        <v/>
      </c>
      <c r="AH11">
        <f>""</f>
        <v/>
      </c>
      <c r="AI11">
        <f>""</f>
        <v/>
      </c>
      <c r="AJ11">
        <f>""</f>
        <v/>
      </c>
    </row>
    <row r="12" ht="30" customHeight="1">
      <c r="A12" s="14" t="inlineStr">
        <is>
          <t>DEMO-START-007</t>
        </is>
      </c>
      <c r="B12" s="15" t="n">
        <v>46269</v>
      </c>
      <c r="C12" s="14" t="inlineStr">
        <is>
          <t>Fictional Juniper Moon Center</t>
        </is>
      </c>
      <c r="D12" s="14" t="inlineStr">
        <is>
          <t>Demo Consultation Room</t>
        </is>
      </c>
      <c r="E12" s="14" t="inlineStr">
        <is>
          <t>Sample Heat Pump D</t>
        </is>
      </c>
      <c r="F12" s="16" t="inlineStr">
        <is>
          <t>Heat Pump</t>
        </is>
      </c>
      <c r="G12" s="16" t="inlineStr">
        <is>
          <t>Heating</t>
        </is>
      </c>
      <c r="H12" s="16" t="inlineStr">
        <is>
          <t>Casey Fiction</t>
        </is>
      </c>
      <c r="I12" s="16" t="inlineStr">
        <is>
          <t>Startup Technician</t>
        </is>
      </c>
      <c r="J12" s="26" t="n">
        <v>42</v>
      </c>
      <c r="K12" s="26" t="n">
        <v>69</v>
      </c>
      <c r="L12" s="26" t="n">
        <v>99</v>
      </c>
      <c r="M12" s="27">
        <f>IF(AND(ISNUMBER($K12),ISNUMBER($L12)),ABS($K12-$L12),"")</f>
        <v/>
      </c>
      <c r="N12" s="26" t="n">
        <v>240</v>
      </c>
      <c r="O12" s="26" t="n">
        <v>240</v>
      </c>
      <c r="P12" s="26" t="n">
        <v>22</v>
      </c>
      <c r="Q12" s="26" t="n">
        <v>20</v>
      </c>
      <c r="R12" s="26" t="n">
        <v>110</v>
      </c>
      <c r="S12" s="26" t="n">
        <v>330</v>
      </c>
      <c r="T12" s="16" t="inlineStr">
        <is>
          <t>Complete</t>
        </is>
      </c>
      <c r="U12" s="16" t="inlineStr">
        <is>
          <t>Complete</t>
        </is>
      </c>
      <c r="V12" s="16" t="inlineStr">
        <is>
          <t>Complete</t>
        </is>
      </c>
      <c r="W12" s="16" t="inlineStr">
        <is>
          <t>Needs Review</t>
        </is>
      </c>
      <c r="X12" s="16" t="inlineStr">
        <is>
          <t>Not Ready</t>
        </is>
      </c>
      <c r="Y12" s="15" t="n"/>
      <c r="Z12" s="19" t="inlineStr">
        <is>
          <t>Recorded current exceeds the editable review ratio.</t>
        </is>
      </c>
      <c r="AA12" s="20">
        <f>IF($A12="","",IF(OR($F12="",$G12="",AND(OR($G12="Cooling",$G12="Heating"),OR(NOT(ISNUMBER($J12)),NOT(ISNUMBER($K12)),NOT(ISNUMBER($L12)))),NOT(ISNUMBER($N12)),NOT(ISNUMBER($O12)),NOT(ISNUMBER($P12)),NOT(ISNUMBER($Q12)),AND(OR($F12="Split AC",$F12="Heat Pump",$F12="Packaged Unit",$F12="Rooftop Unit"),OR($G12="Cooling",$G12="Heating"),OR(NOT(ISNUMBER($R12)),NOT(ISNUMBER($S12)))),$T12="",$U12="",$V12="",$W12=""),"Incomplete",IF(OR($W12="Needs Review",AND(OR($G12="Cooling",$G12="Heating"),OR(IFERROR($M12&lt;VLOOKUP($G12,Assumptions!$A$5:$C$7,2,FALSE),FALSE),IFERROR($M12&gt;VLOOKUP($G12,Assumptions!$A$5:$C$7,3,FALSE),FALSE))),IF(AND(ISNUMBER($N12),ISNUMBER($O12)),IFERROR(ABS($N12-$O12)/$O12&gt;Assumptions!$F$5,FALSE),FALSE),IF(AND(ISNUMBER($P12),ISNUMBER($Q12)),IFERROR($P12/$Q12&gt;Assumptions!$F$6,FALSE),FALSE)),"Human check","Within review limits")))</f>
        <v/>
      </c>
      <c r="AB12" s="20">
        <f>IF($A12="","",IF(OR($B12="",$C12="",$D12="",$E12="",$F12="",$G12="",$H12="",$I12="",COUNTBLANK($T12:$W12)&gt;0,COUNTIF($T12:$W12,"Pending")&gt;0,$AA12="Incomplete"),"Open",IF(OR(COUNTIF($T12:$W12,"Needs Review")&gt;0,$AA12="Human check"),"Needs Review",IF(AND($X12="Signed Off",ISNUMBER($Y12)),"Complete","Awaiting Sign-Off"))))</f>
        <v/>
      </c>
      <c r="AD12">
        <f>""</f>
        <v/>
      </c>
      <c r="AE12">
        <f>""</f>
        <v/>
      </c>
      <c r="AF12">
        <f>""</f>
        <v/>
      </c>
      <c r="AG12">
        <f>""</f>
        <v/>
      </c>
      <c r="AH12">
        <f>""</f>
        <v/>
      </c>
      <c r="AI12">
        <f>""</f>
        <v/>
      </c>
      <c r="AJ12">
        <f>""</f>
        <v/>
      </c>
    </row>
    <row r="13" ht="30" customHeight="1">
      <c r="A13" s="14" t="inlineStr">
        <is>
          <t>DEMO-START-008</t>
        </is>
      </c>
      <c r="B13" s="15" t="n">
        <v>46272</v>
      </c>
      <c r="C13" s="14" t="inlineStr">
        <is>
          <t>Imaginary Meadow Brick Hall</t>
        </is>
      </c>
      <c r="D13" s="14" t="inlineStr">
        <is>
          <t>Sample Meeting Hall</t>
        </is>
      </c>
      <c r="E13" s="14" t="inlineStr">
        <is>
          <t>Demo Split System 4</t>
        </is>
      </c>
      <c r="F13" s="16" t="inlineStr">
        <is>
          <t>Split AC</t>
        </is>
      </c>
      <c r="G13" s="16" t="inlineStr">
        <is>
          <t>Cooling</t>
        </is>
      </c>
      <c r="H13" s="16" t="inlineStr">
        <is>
          <t>Riley Placeholder</t>
        </is>
      </c>
      <c r="I13" s="16" t="inlineStr">
        <is>
          <t>Installing Contractor</t>
        </is>
      </c>
      <c r="J13" s="26" t="n">
        <v>84</v>
      </c>
      <c r="K13" s="26" t="n">
        <v>75</v>
      </c>
      <c r="L13" s="26" t="n">
        <v>65</v>
      </c>
      <c r="M13" s="28">
        <f>IF(AND(ISNUMBER($K13),ISNUMBER($L13)),ABS($K13-$L13),"")</f>
        <v/>
      </c>
      <c r="N13" s="26" t="n">
        <v>232</v>
      </c>
      <c r="O13" s="26" t="n">
        <v>230</v>
      </c>
      <c r="P13" s="26" t="n">
        <v>11.5</v>
      </c>
      <c r="Q13" s="26" t="n">
        <v>18</v>
      </c>
      <c r="R13" s="26" t="n">
        <v>120</v>
      </c>
      <c r="S13" s="26" t="n">
        <v>298</v>
      </c>
      <c r="T13" s="16" t="inlineStr">
        <is>
          <t>Complete</t>
        </is>
      </c>
      <c r="U13" s="16" t="inlineStr">
        <is>
          <t>Complete</t>
        </is>
      </c>
      <c r="V13" s="16" t="inlineStr">
        <is>
          <t>Complete</t>
        </is>
      </c>
      <c r="W13" s="16" t="inlineStr">
        <is>
          <t>Needs Review</t>
        </is>
      </c>
      <c r="X13" s="16" t="inlineStr">
        <is>
          <t>Not Ready</t>
        </is>
      </c>
      <c r="Y13" s="15" t="n"/>
      <c r="Z13" s="19" t="inlineStr">
        <is>
          <t>Temperature split is below the editable cooling review range.</t>
        </is>
      </c>
      <c r="AA13" s="22">
        <f>IF($A13="","",IF(OR($F13="",$G13="",AND(OR($G13="Cooling",$G13="Heating"),OR(NOT(ISNUMBER($J13)),NOT(ISNUMBER($K13)),NOT(ISNUMBER($L13)))),NOT(ISNUMBER($N13)),NOT(ISNUMBER($O13)),NOT(ISNUMBER($P13)),NOT(ISNUMBER($Q13)),AND(OR($F13="Split AC",$F13="Heat Pump",$F13="Packaged Unit",$F13="Rooftop Unit"),OR($G13="Cooling",$G13="Heating"),OR(NOT(ISNUMBER($R13)),NOT(ISNUMBER($S13)))),$T13="",$U13="",$V13="",$W13=""),"Incomplete",IF(OR($W13="Needs Review",AND(OR($G13="Cooling",$G13="Heating"),OR(IFERROR($M13&lt;VLOOKUP($G13,Assumptions!$A$5:$C$7,2,FALSE),FALSE),IFERROR($M13&gt;VLOOKUP($G13,Assumptions!$A$5:$C$7,3,FALSE),FALSE))),IF(AND(ISNUMBER($N13),ISNUMBER($O13)),IFERROR(ABS($N13-$O13)/$O13&gt;Assumptions!$F$5,FALSE),FALSE),IF(AND(ISNUMBER($P13),ISNUMBER($Q13)),IFERROR($P13/$Q13&gt;Assumptions!$F$6,FALSE),FALSE)),"Human check","Within review limits")))</f>
        <v/>
      </c>
      <c r="AB13" s="22">
        <f>IF($A13="","",IF(OR($B13="",$C13="",$D13="",$E13="",$F13="",$G13="",$H13="",$I13="",COUNTBLANK($T13:$W13)&gt;0,COUNTIF($T13:$W13,"Pending")&gt;0,$AA13="Incomplete"),"Open",IF(OR(COUNTIF($T13:$W13,"Needs Review")&gt;0,$AA13="Human check"),"Needs Review",IF(AND($X13="Signed Off",ISNUMBER($Y13)),"Complete","Awaiting Sign-Off"))))</f>
        <v/>
      </c>
      <c r="AD13">
        <f>""</f>
        <v/>
      </c>
      <c r="AE13">
        <f>""</f>
        <v/>
      </c>
      <c r="AF13">
        <f>""</f>
        <v/>
      </c>
      <c r="AG13">
        <f>""</f>
        <v/>
      </c>
      <c r="AH13">
        <f>""</f>
        <v/>
      </c>
      <c r="AI13">
        <f>""</f>
        <v/>
      </c>
      <c r="AJ13">
        <f>""</f>
        <v/>
      </c>
    </row>
    <row r="14" ht="30" customHeight="1">
      <c r="A14" s="14" t="inlineStr">
        <is>
          <t>DEMO-START-009</t>
        </is>
      </c>
      <c r="B14" s="15" t="n">
        <v>46275</v>
      </c>
      <c r="C14" s="14" t="inlineStr">
        <is>
          <t>Sample Blue Acorn Market</t>
        </is>
      </c>
      <c r="D14" s="14" t="inlineStr">
        <is>
          <t>Fictional Sales Floor</t>
        </is>
      </c>
      <c r="E14" s="14" t="inlineStr">
        <is>
          <t>Example Rooftop Unit 5</t>
        </is>
      </c>
      <c r="F14" s="16" t="inlineStr">
        <is>
          <t>Rooftop Unit</t>
        </is>
      </c>
      <c r="G14" s="16" t="inlineStr">
        <is>
          <t>Cooling</t>
        </is>
      </c>
      <c r="H14" s="16" t="inlineStr">
        <is>
          <t>Avery Example</t>
        </is>
      </c>
      <c r="I14" s="16" t="inlineStr">
        <is>
          <t>Startup Technician</t>
        </is>
      </c>
      <c r="J14" s="26" t="n">
        <v>90</v>
      </c>
      <c r="K14" s="26" t="n">
        <v>77</v>
      </c>
      <c r="L14" s="26" t="n">
        <v>53</v>
      </c>
      <c r="M14" s="27">
        <f>IF(AND(ISNUMBER($K14),ISNUMBER($L14)),ABS($K14-$L14),"")</f>
        <v/>
      </c>
      <c r="N14" s="26" t="n">
        <v>253</v>
      </c>
      <c r="O14" s="26" t="n">
        <v>230</v>
      </c>
      <c r="P14" s="26" t="n">
        <v>18</v>
      </c>
      <c r="Q14" s="26" t="n">
        <v>18</v>
      </c>
      <c r="R14" s="26" t="n">
        <v>132</v>
      </c>
      <c r="S14" s="26" t="n">
        <v>325</v>
      </c>
      <c r="T14" s="16" t="inlineStr">
        <is>
          <t>Complete</t>
        </is>
      </c>
      <c r="U14" s="16" t="inlineStr">
        <is>
          <t>Complete</t>
        </is>
      </c>
      <c r="V14" s="16" t="inlineStr">
        <is>
          <t>Complete</t>
        </is>
      </c>
      <c r="W14" s="16" t="inlineStr">
        <is>
          <t>Complete</t>
        </is>
      </c>
      <c r="X14" s="16" t="inlineStr">
        <is>
          <t>Awaiting Sign-Off</t>
        </is>
      </c>
      <c r="Y14" s="15" t="n"/>
      <c r="Z14" s="19" t="inlineStr">
        <is>
          <t>Recorded values are at editable review boundaries; sign-off remains open.</t>
        </is>
      </c>
      <c r="AA14" s="20">
        <f>IF($A14="","",IF(OR($F14="",$G14="",AND(OR($G14="Cooling",$G14="Heating"),OR(NOT(ISNUMBER($J14)),NOT(ISNUMBER($K14)),NOT(ISNUMBER($L14)))),NOT(ISNUMBER($N14)),NOT(ISNUMBER($O14)),NOT(ISNUMBER($P14)),NOT(ISNUMBER($Q14)),AND(OR($F14="Split AC",$F14="Heat Pump",$F14="Packaged Unit",$F14="Rooftop Unit"),OR($G14="Cooling",$G14="Heating"),OR(NOT(ISNUMBER($R14)),NOT(ISNUMBER($S14)))),$T14="",$U14="",$V14="",$W14=""),"Incomplete",IF(OR($W14="Needs Review",AND(OR($G14="Cooling",$G14="Heating"),OR(IFERROR($M14&lt;VLOOKUP($G14,Assumptions!$A$5:$C$7,2,FALSE),FALSE),IFERROR($M14&gt;VLOOKUP($G14,Assumptions!$A$5:$C$7,3,FALSE),FALSE))),IF(AND(ISNUMBER($N14),ISNUMBER($O14)),IFERROR(ABS($N14-$O14)/$O14&gt;Assumptions!$F$5,FALSE),FALSE),IF(AND(ISNUMBER($P14),ISNUMBER($Q14)),IFERROR($P14/$Q14&gt;Assumptions!$F$6,FALSE),FALSE)),"Human check","Within review limits")))</f>
        <v/>
      </c>
      <c r="AB14" s="20">
        <f>IF($A14="","",IF(OR($B14="",$C14="",$D14="",$E14="",$F14="",$G14="",$H14="",$I14="",COUNTBLANK($T14:$W14)&gt;0,COUNTIF($T14:$W14,"Pending")&gt;0,$AA14="Incomplete"),"Open",IF(OR(COUNTIF($T14:$W14,"Needs Review")&gt;0,$AA14="Human check"),"Needs Review",IF(AND($X14="Signed Off",ISNUMBER($Y14)),"Complete","Awaiting Sign-Off"))))</f>
        <v/>
      </c>
      <c r="AD14">
        <f>""</f>
        <v/>
      </c>
      <c r="AE14">
        <f>""</f>
        <v/>
      </c>
      <c r="AF14">
        <f>""</f>
        <v/>
      </c>
      <c r="AG14">
        <f>""</f>
        <v/>
      </c>
      <c r="AH14">
        <f>""</f>
        <v/>
      </c>
      <c r="AI14">
        <f>""</f>
        <v/>
      </c>
      <c r="AJ14">
        <f>""</f>
        <v/>
      </c>
    </row>
    <row r="15" ht="30" customHeight="1">
      <c r="A15" s="14" t="inlineStr">
        <is>
          <t>DEMO-START-010</t>
        </is>
      </c>
      <c r="B15" s="15" t="n">
        <v>46277</v>
      </c>
      <c r="C15" s="14" t="inlineStr">
        <is>
          <t>Fictional Silver Pebble Center</t>
        </is>
      </c>
      <c r="D15" s="14" t="inlineStr">
        <is>
          <t>Demo Activity Room</t>
        </is>
      </c>
      <c r="E15" s="14" t="inlineStr">
        <is>
          <t>Sample Furnace 6</t>
        </is>
      </c>
      <c r="F15" s="16" t="inlineStr">
        <is>
          <t>Gas Furnace</t>
        </is>
      </c>
      <c r="G15" s="16" t="inlineStr">
        <is>
          <t>Heating</t>
        </is>
      </c>
      <c r="H15" s="16" t="inlineStr">
        <is>
          <t>Jordan Sample</t>
        </is>
      </c>
      <c r="I15" s="16" t="inlineStr">
        <is>
          <t>Startup Technician</t>
        </is>
      </c>
      <c r="J15" s="26" t="n">
        <v>40</v>
      </c>
      <c r="K15" s="26" t="n">
        <v>70</v>
      </c>
      <c r="L15" s="26" t="n">
        <v>90</v>
      </c>
      <c r="M15" s="28">
        <f>IF(AND(ISNUMBER($K15),ISNUMBER($L15)),ABS($K15-$L15),"")</f>
        <v/>
      </c>
      <c r="N15" s="26" t="n">
        <v>121</v>
      </c>
      <c r="O15" s="26" t="n">
        <v>120</v>
      </c>
      <c r="P15" s="26" t="n">
        <v>6.5</v>
      </c>
      <c r="Q15" s="26" t="n">
        <v>9</v>
      </c>
      <c r="R15" s="26" t="n"/>
      <c r="S15" s="26" t="n"/>
      <c r="T15" s="16" t="inlineStr">
        <is>
          <t>Complete</t>
        </is>
      </c>
      <c r="U15" s="16" t="inlineStr">
        <is>
          <t>Complete</t>
        </is>
      </c>
      <c r="V15" s="16" t="inlineStr">
        <is>
          <t>Needs Review</t>
        </is>
      </c>
      <c r="W15" s="16" t="inlineStr">
        <is>
          <t>Complete</t>
        </is>
      </c>
      <c r="X15" s="16" t="inlineStr">
        <is>
          <t>Not Ready</t>
        </is>
      </c>
      <c r="Y15" s="15" t="n"/>
      <c r="Z15" s="19" t="inlineStr">
        <is>
          <t>Controls observation requires a human follow-up.</t>
        </is>
      </c>
      <c r="AA15" s="22">
        <f>IF($A15="","",IF(OR($F15="",$G15="",AND(OR($G15="Cooling",$G15="Heating"),OR(NOT(ISNUMBER($J15)),NOT(ISNUMBER($K15)),NOT(ISNUMBER($L15)))),NOT(ISNUMBER($N15)),NOT(ISNUMBER($O15)),NOT(ISNUMBER($P15)),NOT(ISNUMBER($Q15)),AND(OR($F15="Split AC",$F15="Heat Pump",$F15="Packaged Unit",$F15="Rooftop Unit"),OR($G15="Cooling",$G15="Heating"),OR(NOT(ISNUMBER($R15)),NOT(ISNUMBER($S15)))),$T15="",$U15="",$V15="",$W15=""),"Incomplete",IF(OR($W15="Needs Review",AND(OR($G15="Cooling",$G15="Heating"),OR(IFERROR($M15&lt;VLOOKUP($G15,Assumptions!$A$5:$C$7,2,FALSE),FALSE),IFERROR($M15&gt;VLOOKUP($G15,Assumptions!$A$5:$C$7,3,FALSE),FALSE))),IF(AND(ISNUMBER($N15),ISNUMBER($O15)),IFERROR(ABS($N15-$O15)/$O15&gt;Assumptions!$F$5,FALSE),FALSE),IF(AND(ISNUMBER($P15),ISNUMBER($Q15)),IFERROR($P15/$Q15&gt;Assumptions!$F$6,FALSE),FALSE)),"Human check","Within review limits")))</f>
        <v/>
      </c>
      <c r="AB15" s="22">
        <f>IF($A15="","",IF(OR($B15="",$C15="",$D15="",$E15="",$F15="",$G15="",$H15="",$I15="",COUNTBLANK($T15:$W15)&gt;0,COUNTIF($T15:$W15,"Pending")&gt;0,$AA15="Incomplete"),"Open",IF(OR(COUNTIF($T15:$W15,"Needs Review")&gt;0,$AA15="Human check"),"Needs Review",IF(AND($X15="Signed Off",ISNUMBER($Y15)),"Complete","Awaiting Sign-Off"))))</f>
        <v/>
      </c>
      <c r="AD15">
        <f>""</f>
        <v/>
      </c>
      <c r="AE15">
        <f>""</f>
        <v/>
      </c>
      <c r="AF15">
        <f>""</f>
        <v/>
      </c>
      <c r="AG15">
        <f>""</f>
        <v/>
      </c>
      <c r="AH15">
        <f>""</f>
        <v/>
      </c>
      <c r="AI15">
        <f>""</f>
        <v/>
      </c>
      <c r="AJ15">
        <f>""</f>
        <v/>
      </c>
    </row>
    <row r="16" ht="22" customHeight="1">
      <c r="A16" s="14" t="n"/>
      <c r="B16" s="15" t="n"/>
      <c r="C16" s="14" t="n"/>
      <c r="D16" s="14" t="n"/>
      <c r="E16" s="14" t="n"/>
      <c r="F16" s="16" t="n"/>
      <c r="G16" s="16" t="n"/>
      <c r="H16" s="16" t="n"/>
      <c r="I16" s="16" t="n"/>
      <c r="J16" s="26" t="n"/>
      <c r="K16" s="26" t="n"/>
      <c r="L16" s="26" t="n"/>
      <c r="M16" s="27">
        <f>IF(AND(ISNUMBER($K16),ISNUMBER($L16)),ABS($K16-$L16),"")</f>
        <v/>
      </c>
      <c r="N16" s="26" t="n"/>
      <c r="O16" s="26" t="n"/>
      <c r="P16" s="26" t="n"/>
      <c r="Q16" s="26" t="n"/>
      <c r="R16" s="26" t="n"/>
      <c r="S16" s="26" t="n"/>
      <c r="T16" s="16" t="n"/>
      <c r="U16" s="16" t="n"/>
      <c r="V16" s="16" t="n"/>
      <c r="W16" s="16" t="n"/>
      <c r="X16" s="16" t="n"/>
      <c r="Y16" s="15" t="n"/>
      <c r="Z16" s="19" t="n"/>
      <c r="AA16" s="20">
        <f>IF($A16="","",IF(OR($F16="",$G16="",AND(OR($G16="Cooling",$G16="Heating"),OR(NOT(ISNUMBER($J16)),NOT(ISNUMBER($K16)),NOT(ISNUMBER($L16)))),NOT(ISNUMBER($N16)),NOT(ISNUMBER($O16)),NOT(ISNUMBER($P16)),NOT(ISNUMBER($Q16)),AND(OR($F16="Split AC",$F16="Heat Pump",$F16="Packaged Unit",$F16="Rooftop Unit"),OR($G16="Cooling",$G16="Heating"),OR(NOT(ISNUMBER($R16)),NOT(ISNUMBER($S16)))),$T16="",$U16="",$V16="",$W16=""),"Incomplete",IF(OR($W16="Needs Review",AND(OR($G16="Cooling",$G16="Heating"),OR(IFERROR($M16&lt;VLOOKUP($G16,Assumptions!$A$5:$C$7,2,FALSE),FALSE),IFERROR($M16&gt;VLOOKUP($G16,Assumptions!$A$5:$C$7,3,FALSE),FALSE))),IF(AND(ISNUMBER($N16),ISNUMBER($O16)),IFERROR(ABS($N16-$O16)/$O16&gt;Assumptions!$F$5,FALSE),FALSE),IF(AND(ISNUMBER($P16),ISNUMBER($Q16)),IFERROR($P16/$Q16&gt;Assumptions!$F$6,FALSE),FALSE)),"Human check","Within review limits")))</f>
        <v/>
      </c>
      <c r="AB16" s="20">
        <f>IF($A16="","",IF(OR($B16="",$C16="",$D16="",$E16="",$F16="",$G16="",$H16="",$I16="",COUNTBLANK($T16:$W16)&gt;0,COUNTIF($T16:$W16,"Pending")&gt;0,$AA16="Incomplete"),"Open",IF(OR(COUNTIF($T16:$W16,"Needs Review")&gt;0,$AA16="Human check"),"Needs Review",IF(AND($X16="Signed Off",ISNUMBER($Y16)),"Complete","Awaiting Sign-Off"))))</f>
        <v/>
      </c>
      <c r="AD16">
        <f>""</f>
        <v/>
      </c>
      <c r="AE16">
        <f>""</f>
        <v/>
      </c>
      <c r="AF16">
        <f>""</f>
        <v/>
      </c>
      <c r="AG16">
        <f>""</f>
        <v/>
      </c>
      <c r="AH16">
        <f>""</f>
        <v/>
      </c>
      <c r="AI16">
        <f>""</f>
        <v/>
      </c>
      <c r="AJ16">
        <f>""</f>
        <v/>
      </c>
    </row>
    <row r="17" ht="22" customHeight="1">
      <c r="A17" s="14" t="n"/>
      <c r="B17" s="15" t="n"/>
      <c r="C17" s="14" t="n"/>
      <c r="D17" s="14" t="n"/>
      <c r="E17" s="14" t="n"/>
      <c r="F17" s="16" t="n"/>
      <c r="G17" s="16" t="n"/>
      <c r="H17" s="16" t="n"/>
      <c r="I17" s="16" t="n"/>
      <c r="J17" s="26" t="n"/>
      <c r="K17" s="26" t="n"/>
      <c r="L17" s="26" t="n"/>
      <c r="M17" s="28">
        <f>IF(AND(ISNUMBER($K17),ISNUMBER($L17)),ABS($K17-$L17),"")</f>
        <v/>
      </c>
      <c r="N17" s="26" t="n"/>
      <c r="O17" s="26" t="n"/>
      <c r="P17" s="26" t="n"/>
      <c r="Q17" s="26" t="n"/>
      <c r="R17" s="26" t="n"/>
      <c r="S17" s="26" t="n"/>
      <c r="T17" s="16" t="n"/>
      <c r="U17" s="16" t="n"/>
      <c r="V17" s="16" t="n"/>
      <c r="W17" s="16" t="n"/>
      <c r="X17" s="16" t="n"/>
      <c r="Y17" s="15" t="n"/>
      <c r="Z17" s="19" t="n"/>
      <c r="AA17" s="22">
        <f>IF($A17="","",IF(OR($F17="",$G17="",AND(OR($G17="Cooling",$G17="Heating"),OR(NOT(ISNUMBER($J17)),NOT(ISNUMBER($K17)),NOT(ISNUMBER($L17)))),NOT(ISNUMBER($N17)),NOT(ISNUMBER($O17)),NOT(ISNUMBER($P17)),NOT(ISNUMBER($Q17)),AND(OR($F17="Split AC",$F17="Heat Pump",$F17="Packaged Unit",$F17="Rooftop Unit"),OR($G17="Cooling",$G17="Heating"),OR(NOT(ISNUMBER($R17)),NOT(ISNUMBER($S17)))),$T17="",$U17="",$V17="",$W17=""),"Incomplete",IF(OR($W17="Needs Review",AND(OR($G17="Cooling",$G17="Heating"),OR(IFERROR($M17&lt;VLOOKUP($G17,Assumptions!$A$5:$C$7,2,FALSE),FALSE),IFERROR($M17&gt;VLOOKUP($G17,Assumptions!$A$5:$C$7,3,FALSE),FALSE))),IF(AND(ISNUMBER($N17),ISNUMBER($O17)),IFERROR(ABS($N17-$O17)/$O17&gt;Assumptions!$F$5,FALSE),FALSE),IF(AND(ISNUMBER($P17),ISNUMBER($Q17)),IFERROR($P17/$Q17&gt;Assumptions!$F$6,FALSE),FALSE)),"Human check","Within review limits")))</f>
        <v/>
      </c>
      <c r="AB17" s="22">
        <f>IF($A17="","",IF(OR($B17="",$C17="",$D17="",$E17="",$F17="",$G17="",$H17="",$I17="",COUNTBLANK($T17:$W17)&gt;0,COUNTIF($T17:$W17,"Pending")&gt;0,$AA17="Incomplete"),"Open",IF(OR(COUNTIF($T17:$W17,"Needs Review")&gt;0,$AA17="Human check"),"Needs Review",IF(AND($X17="Signed Off",ISNUMBER($Y17)),"Complete","Awaiting Sign-Off"))))</f>
        <v/>
      </c>
      <c r="AD17">
        <f>""</f>
        <v/>
      </c>
      <c r="AE17">
        <f>""</f>
        <v/>
      </c>
      <c r="AF17">
        <f>""</f>
        <v/>
      </c>
      <c r="AG17">
        <f>""</f>
        <v/>
      </c>
      <c r="AH17">
        <f>""</f>
        <v/>
      </c>
      <c r="AI17">
        <f>""</f>
        <v/>
      </c>
      <c r="AJ17">
        <f>""</f>
        <v/>
      </c>
    </row>
    <row r="18" ht="22" customHeight="1">
      <c r="A18" s="14" t="n"/>
      <c r="B18" s="15" t="n"/>
      <c r="C18" s="14" t="n"/>
      <c r="D18" s="14" t="n"/>
      <c r="E18" s="14" t="n"/>
      <c r="F18" s="16" t="n"/>
      <c r="G18" s="16" t="n"/>
      <c r="H18" s="16" t="n"/>
      <c r="I18" s="16" t="n"/>
      <c r="J18" s="26" t="n"/>
      <c r="K18" s="26" t="n"/>
      <c r="L18" s="26" t="n"/>
      <c r="M18" s="27">
        <f>IF(AND(ISNUMBER($K18),ISNUMBER($L18)),ABS($K18-$L18),"")</f>
        <v/>
      </c>
      <c r="N18" s="26" t="n"/>
      <c r="O18" s="26" t="n"/>
      <c r="P18" s="26" t="n"/>
      <c r="Q18" s="26" t="n"/>
      <c r="R18" s="26" t="n"/>
      <c r="S18" s="26" t="n"/>
      <c r="T18" s="16" t="n"/>
      <c r="U18" s="16" t="n"/>
      <c r="V18" s="16" t="n"/>
      <c r="W18" s="16" t="n"/>
      <c r="X18" s="16" t="n"/>
      <c r="Y18" s="15" t="n"/>
      <c r="Z18" s="19" t="n"/>
      <c r="AA18" s="20">
        <f>IF($A18="","",IF(OR($F18="",$G18="",AND(OR($G18="Cooling",$G18="Heating"),OR(NOT(ISNUMBER($J18)),NOT(ISNUMBER($K18)),NOT(ISNUMBER($L18)))),NOT(ISNUMBER($N18)),NOT(ISNUMBER($O18)),NOT(ISNUMBER($P18)),NOT(ISNUMBER($Q18)),AND(OR($F18="Split AC",$F18="Heat Pump",$F18="Packaged Unit",$F18="Rooftop Unit"),OR($G18="Cooling",$G18="Heating"),OR(NOT(ISNUMBER($R18)),NOT(ISNUMBER($S18)))),$T18="",$U18="",$V18="",$W18=""),"Incomplete",IF(OR($W18="Needs Review",AND(OR($G18="Cooling",$G18="Heating"),OR(IFERROR($M18&lt;VLOOKUP($G18,Assumptions!$A$5:$C$7,2,FALSE),FALSE),IFERROR($M18&gt;VLOOKUP($G18,Assumptions!$A$5:$C$7,3,FALSE),FALSE))),IF(AND(ISNUMBER($N18),ISNUMBER($O18)),IFERROR(ABS($N18-$O18)/$O18&gt;Assumptions!$F$5,FALSE),FALSE),IF(AND(ISNUMBER($P18),ISNUMBER($Q18)),IFERROR($P18/$Q18&gt;Assumptions!$F$6,FALSE),FALSE)),"Human check","Within review limits")))</f>
        <v/>
      </c>
      <c r="AB18" s="20">
        <f>IF($A18="","",IF(OR($B18="",$C18="",$D18="",$E18="",$F18="",$G18="",$H18="",$I18="",COUNTBLANK($T18:$W18)&gt;0,COUNTIF($T18:$W18,"Pending")&gt;0,$AA18="Incomplete"),"Open",IF(OR(COUNTIF($T18:$W18,"Needs Review")&gt;0,$AA18="Human check"),"Needs Review",IF(AND($X18="Signed Off",ISNUMBER($Y18)),"Complete","Awaiting Sign-Off"))))</f>
        <v/>
      </c>
      <c r="AD18">
        <f>""</f>
        <v/>
      </c>
      <c r="AE18">
        <f>""</f>
        <v/>
      </c>
      <c r="AF18">
        <f>""</f>
        <v/>
      </c>
      <c r="AG18">
        <f>""</f>
        <v/>
      </c>
      <c r="AH18">
        <f>""</f>
        <v/>
      </c>
      <c r="AI18">
        <f>""</f>
        <v/>
      </c>
      <c r="AJ18">
        <f>""</f>
        <v/>
      </c>
    </row>
    <row r="19" ht="22" customHeight="1">
      <c r="A19" s="14" t="n"/>
      <c r="B19" s="15" t="n"/>
      <c r="C19" s="14" t="n"/>
      <c r="D19" s="14" t="n"/>
      <c r="E19" s="14" t="n"/>
      <c r="F19" s="16" t="n"/>
      <c r="G19" s="16" t="n"/>
      <c r="H19" s="16" t="n"/>
      <c r="I19" s="16" t="n"/>
      <c r="J19" s="26" t="n"/>
      <c r="K19" s="26" t="n"/>
      <c r="L19" s="26" t="n"/>
      <c r="M19" s="28">
        <f>IF(AND(ISNUMBER($K19),ISNUMBER($L19)),ABS($K19-$L19),"")</f>
        <v/>
      </c>
      <c r="N19" s="26" t="n"/>
      <c r="O19" s="26" t="n"/>
      <c r="P19" s="26" t="n"/>
      <c r="Q19" s="26" t="n"/>
      <c r="R19" s="26" t="n"/>
      <c r="S19" s="26" t="n"/>
      <c r="T19" s="16" t="n"/>
      <c r="U19" s="16" t="n"/>
      <c r="V19" s="16" t="n"/>
      <c r="W19" s="16" t="n"/>
      <c r="X19" s="16" t="n"/>
      <c r="Y19" s="15" t="n"/>
      <c r="Z19" s="19" t="n"/>
      <c r="AA19" s="22">
        <f>IF($A19="","",IF(OR($F19="",$G19="",AND(OR($G19="Cooling",$G19="Heating"),OR(NOT(ISNUMBER($J19)),NOT(ISNUMBER($K19)),NOT(ISNUMBER($L19)))),NOT(ISNUMBER($N19)),NOT(ISNUMBER($O19)),NOT(ISNUMBER($P19)),NOT(ISNUMBER($Q19)),AND(OR($F19="Split AC",$F19="Heat Pump",$F19="Packaged Unit",$F19="Rooftop Unit"),OR($G19="Cooling",$G19="Heating"),OR(NOT(ISNUMBER($R19)),NOT(ISNUMBER($S19)))),$T19="",$U19="",$V19="",$W19=""),"Incomplete",IF(OR($W19="Needs Review",AND(OR($G19="Cooling",$G19="Heating"),OR(IFERROR($M19&lt;VLOOKUP($G19,Assumptions!$A$5:$C$7,2,FALSE),FALSE),IFERROR($M19&gt;VLOOKUP($G19,Assumptions!$A$5:$C$7,3,FALSE),FALSE))),IF(AND(ISNUMBER($N19),ISNUMBER($O19)),IFERROR(ABS($N19-$O19)/$O19&gt;Assumptions!$F$5,FALSE),FALSE),IF(AND(ISNUMBER($P19),ISNUMBER($Q19)),IFERROR($P19/$Q19&gt;Assumptions!$F$6,FALSE),FALSE)),"Human check","Within review limits")))</f>
        <v/>
      </c>
      <c r="AB19" s="22">
        <f>IF($A19="","",IF(OR($B19="",$C19="",$D19="",$E19="",$F19="",$G19="",$H19="",$I19="",COUNTBLANK($T19:$W19)&gt;0,COUNTIF($T19:$W19,"Pending")&gt;0,$AA19="Incomplete"),"Open",IF(OR(COUNTIF($T19:$W19,"Needs Review")&gt;0,$AA19="Human check"),"Needs Review",IF(AND($X19="Signed Off",ISNUMBER($Y19)),"Complete","Awaiting Sign-Off"))))</f>
        <v/>
      </c>
      <c r="AD19">
        <f>""</f>
        <v/>
      </c>
      <c r="AE19">
        <f>""</f>
        <v/>
      </c>
      <c r="AF19">
        <f>""</f>
        <v/>
      </c>
      <c r="AG19">
        <f>""</f>
        <v/>
      </c>
      <c r="AH19">
        <f>""</f>
        <v/>
      </c>
      <c r="AI19">
        <f>""</f>
        <v/>
      </c>
      <c r="AJ19">
        <f>""</f>
        <v/>
      </c>
    </row>
    <row r="20" ht="22" customHeight="1">
      <c r="A20" s="14" t="n"/>
      <c r="B20" s="15" t="n"/>
      <c r="C20" s="14" t="n"/>
      <c r="D20" s="14" t="n"/>
      <c r="E20" s="14" t="n"/>
      <c r="F20" s="16" t="n"/>
      <c r="G20" s="16" t="n"/>
      <c r="H20" s="16" t="n"/>
      <c r="I20" s="16" t="n"/>
      <c r="J20" s="26" t="n"/>
      <c r="K20" s="26" t="n"/>
      <c r="L20" s="26" t="n"/>
      <c r="M20" s="27">
        <f>IF(AND(ISNUMBER($K20),ISNUMBER($L20)),ABS($K20-$L20),"")</f>
        <v/>
      </c>
      <c r="N20" s="26" t="n"/>
      <c r="O20" s="26" t="n"/>
      <c r="P20" s="26" t="n"/>
      <c r="Q20" s="26" t="n"/>
      <c r="R20" s="26" t="n"/>
      <c r="S20" s="26" t="n"/>
      <c r="T20" s="16" t="n"/>
      <c r="U20" s="16" t="n"/>
      <c r="V20" s="16" t="n"/>
      <c r="W20" s="16" t="n"/>
      <c r="X20" s="16" t="n"/>
      <c r="Y20" s="15" t="n"/>
      <c r="Z20" s="19" t="n"/>
      <c r="AA20" s="20">
        <f>IF($A20="","",IF(OR($F20="",$G20="",AND(OR($G20="Cooling",$G20="Heating"),OR(NOT(ISNUMBER($J20)),NOT(ISNUMBER($K20)),NOT(ISNUMBER($L20)))),NOT(ISNUMBER($N20)),NOT(ISNUMBER($O20)),NOT(ISNUMBER($P20)),NOT(ISNUMBER($Q20)),AND(OR($F20="Split AC",$F20="Heat Pump",$F20="Packaged Unit",$F20="Rooftop Unit"),OR($G20="Cooling",$G20="Heating"),OR(NOT(ISNUMBER($R20)),NOT(ISNUMBER($S20)))),$T20="",$U20="",$V20="",$W20=""),"Incomplete",IF(OR($W20="Needs Review",AND(OR($G20="Cooling",$G20="Heating"),OR(IFERROR($M20&lt;VLOOKUP($G20,Assumptions!$A$5:$C$7,2,FALSE),FALSE),IFERROR($M20&gt;VLOOKUP($G20,Assumptions!$A$5:$C$7,3,FALSE),FALSE))),IF(AND(ISNUMBER($N20),ISNUMBER($O20)),IFERROR(ABS($N20-$O20)/$O20&gt;Assumptions!$F$5,FALSE),FALSE),IF(AND(ISNUMBER($P20),ISNUMBER($Q20)),IFERROR($P20/$Q20&gt;Assumptions!$F$6,FALSE),FALSE)),"Human check","Within review limits")))</f>
        <v/>
      </c>
      <c r="AB20" s="20">
        <f>IF($A20="","",IF(OR($B20="",$C20="",$D20="",$E20="",$F20="",$G20="",$H20="",$I20="",COUNTBLANK($T20:$W20)&gt;0,COUNTIF($T20:$W20,"Pending")&gt;0,$AA20="Incomplete"),"Open",IF(OR(COUNTIF($T20:$W20,"Needs Review")&gt;0,$AA20="Human check"),"Needs Review",IF(AND($X20="Signed Off",ISNUMBER($Y20)),"Complete","Awaiting Sign-Off"))))</f>
        <v/>
      </c>
      <c r="AD20">
        <f>""</f>
        <v/>
      </c>
      <c r="AE20">
        <f>""</f>
        <v/>
      </c>
      <c r="AF20">
        <f>""</f>
        <v/>
      </c>
      <c r="AG20">
        <f>""</f>
        <v/>
      </c>
      <c r="AH20">
        <f>""</f>
        <v/>
      </c>
      <c r="AI20">
        <f>""</f>
        <v/>
      </c>
      <c r="AJ20">
        <f>""</f>
        <v/>
      </c>
    </row>
    <row r="21" ht="22" customHeight="1">
      <c r="A21" s="14" t="n"/>
      <c r="B21" s="15" t="n"/>
      <c r="C21" s="14" t="n"/>
      <c r="D21" s="14" t="n"/>
      <c r="E21" s="14" t="n"/>
      <c r="F21" s="16" t="n"/>
      <c r="G21" s="16" t="n"/>
      <c r="H21" s="16" t="n"/>
      <c r="I21" s="16" t="n"/>
      <c r="J21" s="26" t="n"/>
      <c r="K21" s="26" t="n"/>
      <c r="L21" s="26" t="n"/>
      <c r="M21" s="28">
        <f>IF(AND(ISNUMBER($K21),ISNUMBER($L21)),ABS($K21-$L21),"")</f>
        <v/>
      </c>
      <c r="N21" s="26" t="n"/>
      <c r="O21" s="26" t="n"/>
      <c r="P21" s="26" t="n"/>
      <c r="Q21" s="26" t="n"/>
      <c r="R21" s="26" t="n"/>
      <c r="S21" s="26" t="n"/>
      <c r="T21" s="16" t="n"/>
      <c r="U21" s="16" t="n"/>
      <c r="V21" s="16" t="n"/>
      <c r="W21" s="16" t="n"/>
      <c r="X21" s="16" t="n"/>
      <c r="Y21" s="15" t="n"/>
      <c r="Z21" s="19" t="n"/>
      <c r="AA21" s="22">
        <f>IF($A21="","",IF(OR($F21="",$G21="",AND(OR($G21="Cooling",$G21="Heating"),OR(NOT(ISNUMBER($J21)),NOT(ISNUMBER($K21)),NOT(ISNUMBER($L21)))),NOT(ISNUMBER($N21)),NOT(ISNUMBER($O21)),NOT(ISNUMBER($P21)),NOT(ISNUMBER($Q21)),AND(OR($F21="Split AC",$F21="Heat Pump",$F21="Packaged Unit",$F21="Rooftop Unit"),OR($G21="Cooling",$G21="Heating"),OR(NOT(ISNUMBER($R21)),NOT(ISNUMBER($S21)))),$T21="",$U21="",$V21="",$W21=""),"Incomplete",IF(OR($W21="Needs Review",AND(OR($G21="Cooling",$G21="Heating"),OR(IFERROR($M21&lt;VLOOKUP($G21,Assumptions!$A$5:$C$7,2,FALSE),FALSE),IFERROR($M21&gt;VLOOKUP($G21,Assumptions!$A$5:$C$7,3,FALSE),FALSE))),IF(AND(ISNUMBER($N21),ISNUMBER($O21)),IFERROR(ABS($N21-$O21)/$O21&gt;Assumptions!$F$5,FALSE),FALSE),IF(AND(ISNUMBER($P21),ISNUMBER($Q21)),IFERROR($P21/$Q21&gt;Assumptions!$F$6,FALSE),FALSE)),"Human check","Within review limits")))</f>
        <v/>
      </c>
      <c r="AB21" s="22">
        <f>IF($A21="","",IF(OR($B21="",$C21="",$D21="",$E21="",$F21="",$G21="",$H21="",$I21="",COUNTBLANK($T21:$W21)&gt;0,COUNTIF($T21:$W21,"Pending")&gt;0,$AA21="Incomplete"),"Open",IF(OR(COUNTIF($T21:$W21,"Needs Review")&gt;0,$AA21="Human check"),"Needs Review",IF(AND($X21="Signed Off",ISNUMBER($Y21)),"Complete","Awaiting Sign-Off"))))</f>
        <v/>
      </c>
      <c r="AD21">
        <f>""</f>
        <v/>
      </c>
      <c r="AE21">
        <f>""</f>
        <v/>
      </c>
      <c r="AF21">
        <f>""</f>
        <v/>
      </c>
      <c r="AG21">
        <f>""</f>
        <v/>
      </c>
      <c r="AH21">
        <f>""</f>
        <v/>
      </c>
      <c r="AI21">
        <f>""</f>
        <v/>
      </c>
      <c r="AJ21">
        <f>""</f>
        <v/>
      </c>
    </row>
    <row r="22" ht="22" customHeight="1">
      <c r="A22" s="14" t="n"/>
      <c r="B22" s="15" t="n"/>
      <c r="C22" s="14" t="n"/>
      <c r="D22" s="14" t="n"/>
      <c r="E22" s="14" t="n"/>
      <c r="F22" s="16" t="n"/>
      <c r="G22" s="16" t="n"/>
      <c r="H22" s="16" t="n"/>
      <c r="I22" s="16" t="n"/>
      <c r="J22" s="26" t="n"/>
      <c r="K22" s="26" t="n"/>
      <c r="L22" s="26" t="n"/>
      <c r="M22" s="27">
        <f>IF(AND(ISNUMBER($K22),ISNUMBER($L22)),ABS($K22-$L22),"")</f>
        <v/>
      </c>
      <c r="N22" s="26" t="n"/>
      <c r="O22" s="26" t="n"/>
      <c r="P22" s="26" t="n"/>
      <c r="Q22" s="26" t="n"/>
      <c r="R22" s="26" t="n"/>
      <c r="S22" s="26" t="n"/>
      <c r="T22" s="16" t="n"/>
      <c r="U22" s="16" t="n"/>
      <c r="V22" s="16" t="n"/>
      <c r="W22" s="16" t="n"/>
      <c r="X22" s="16" t="n"/>
      <c r="Y22" s="15" t="n"/>
      <c r="Z22" s="19" t="n"/>
      <c r="AA22" s="20">
        <f>IF($A22="","",IF(OR($F22="",$G22="",AND(OR($G22="Cooling",$G22="Heating"),OR(NOT(ISNUMBER($J22)),NOT(ISNUMBER($K22)),NOT(ISNUMBER($L22)))),NOT(ISNUMBER($N22)),NOT(ISNUMBER($O22)),NOT(ISNUMBER($P22)),NOT(ISNUMBER($Q22)),AND(OR($F22="Split AC",$F22="Heat Pump",$F22="Packaged Unit",$F22="Rooftop Unit"),OR($G22="Cooling",$G22="Heating"),OR(NOT(ISNUMBER($R22)),NOT(ISNUMBER($S22)))),$T22="",$U22="",$V22="",$W22=""),"Incomplete",IF(OR($W22="Needs Review",AND(OR($G22="Cooling",$G22="Heating"),OR(IFERROR($M22&lt;VLOOKUP($G22,Assumptions!$A$5:$C$7,2,FALSE),FALSE),IFERROR($M22&gt;VLOOKUP($G22,Assumptions!$A$5:$C$7,3,FALSE),FALSE))),IF(AND(ISNUMBER($N22),ISNUMBER($O22)),IFERROR(ABS($N22-$O22)/$O22&gt;Assumptions!$F$5,FALSE),FALSE),IF(AND(ISNUMBER($P22),ISNUMBER($Q22)),IFERROR($P22/$Q22&gt;Assumptions!$F$6,FALSE),FALSE)),"Human check","Within review limits")))</f>
        <v/>
      </c>
      <c r="AB22" s="20">
        <f>IF($A22="","",IF(OR($B22="",$C22="",$D22="",$E22="",$F22="",$G22="",$H22="",$I22="",COUNTBLANK($T22:$W22)&gt;0,COUNTIF($T22:$W22,"Pending")&gt;0,$AA22="Incomplete"),"Open",IF(OR(COUNTIF($T22:$W22,"Needs Review")&gt;0,$AA22="Human check"),"Needs Review",IF(AND($X22="Signed Off",ISNUMBER($Y22)),"Complete","Awaiting Sign-Off"))))</f>
        <v/>
      </c>
      <c r="AD22">
        <f>""</f>
        <v/>
      </c>
      <c r="AE22">
        <f>""</f>
        <v/>
      </c>
      <c r="AF22">
        <f>""</f>
        <v/>
      </c>
      <c r="AG22">
        <f>""</f>
        <v/>
      </c>
      <c r="AH22">
        <f>""</f>
        <v/>
      </c>
      <c r="AI22">
        <f>""</f>
        <v/>
      </c>
      <c r="AJ22">
        <f>""</f>
        <v/>
      </c>
    </row>
    <row r="23" ht="22" customHeight="1">
      <c r="A23" s="14" t="n"/>
      <c r="B23" s="15" t="n"/>
      <c r="C23" s="14" t="n"/>
      <c r="D23" s="14" t="n"/>
      <c r="E23" s="14" t="n"/>
      <c r="F23" s="16" t="n"/>
      <c r="G23" s="16" t="n"/>
      <c r="H23" s="16" t="n"/>
      <c r="I23" s="16" t="n"/>
      <c r="J23" s="26" t="n"/>
      <c r="K23" s="26" t="n"/>
      <c r="L23" s="26" t="n"/>
      <c r="M23" s="28">
        <f>IF(AND(ISNUMBER($K23),ISNUMBER($L23)),ABS($K23-$L23),"")</f>
        <v/>
      </c>
      <c r="N23" s="26" t="n"/>
      <c r="O23" s="26" t="n"/>
      <c r="P23" s="26" t="n"/>
      <c r="Q23" s="26" t="n"/>
      <c r="R23" s="26" t="n"/>
      <c r="S23" s="26" t="n"/>
      <c r="T23" s="16" t="n"/>
      <c r="U23" s="16" t="n"/>
      <c r="V23" s="16" t="n"/>
      <c r="W23" s="16" t="n"/>
      <c r="X23" s="16" t="n"/>
      <c r="Y23" s="15" t="n"/>
      <c r="Z23" s="19" t="n"/>
      <c r="AA23" s="22">
        <f>IF($A23="","",IF(OR($F23="",$G23="",AND(OR($G23="Cooling",$G23="Heating"),OR(NOT(ISNUMBER($J23)),NOT(ISNUMBER($K23)),NOT(ISNUMBER($L23)))),NOT(ISNUMBER($N23)),NOT(ISNUMBER($O23)),NOT(ISNUMBER($P23)),NOT(ISNUMBER($Q23)),AND(OR($F23="Split AC",$F23="Heat Pump",$F23="Packaged Unit",$F23="Rooftop Unit"),OR($G23="Cooling",$G23="Heating"),OR(NOT(ISNUMBER($R23)),NOT(ISNUMBER($S23)))),$T23="",$U23="",$V23="",$W23=""),"Incomplete",IF(OR($W23="Needs Review",AND(OR($G23="Cooling",$G23="Heating"),OR(IFERROR($M23&lt;VLOOKUP($G23,Assumptions!$A$5:$C$7,2,FALSE),FALSE),IFERROR($M23&gt;VLOOKUP($G23,Assumptions!$A$5:$C$7,3,FALSE),FALSE))),IF(AND(ISNUMBER($N23),ISNUMBER($O23)),IFERROR(ABS($N23-$O23)/$O23&gt;Assumptions!$F$5,FALSE),FALSE),IF(AND(ISNUMBER($P23),ISNUMBER($Q23)),IFERROR($P23/$Q23&gt;Assumptions!$F$6,FALSE),FALSE)),"Human check","Within review limits")))</f>
        <v/>
      </c>
      <c r="AB23" s="22">
        <f>IF($A23="","",IF(OR($B23="",$C23="",$D23="",$E23="",$F23="",$G23="",$H23="",$I23="",COUNTBLANK($T23:$W23)&gt;0,COUNTIF($T23:$W23,"Pending")&gt;0,$AA23="Incomplete"),"Open",IF(OR(COUNTIF($T23:$W23,"Needs Review")&gt;0,$AA23="Human check"),"Needs Review",IF(AND($X23="Signed Off",ISNUMBER($Y23)),"Complete","Awaiting Sign-Off"))))</f>
        <v/>
      </c>
      <c r="AD23">
        <f>""</f>
        <v/>
      </c>
      <c r="AE23">
        <f>""</f>
        <v/>
      </c>
      <c r="AF23">
        <f>""</f>
        <v/>
      </c>
      <c r="AG23">
        <f>""</f>
        <v/>
      </c>
      <c r="AH23">
        <f>""</f>
        <v/>
      </c>
      <c r="AI23">
        <f>""</f>
        <v/>
      </c>
      <c r="AJ23">
        <f>""</f>
        <v/>
      </c>
    </row>
    <row r="24" ht="22" customHeight="1">
      <c r="A24" s="14" t="n"/>
      <c r="B24" s="15" t="n"/>
      <c r="C24" s="14" t="n"/>
      <c r="D24" s="14" t="n"/>
      <c r="E24" s="14" t="n"/>
      <c r="F24" s="16" t="n"/>
      <c r="G24" s="16" t="n"/>
      <c r="H24" s="16" t="n"/>
      <c r="I24" s="16" t="n"/>
      <c r="J24" s="26" t="n"/>
      <c r="K24" s="26" t="n"/>
      <c r="L24" s="26" t="n"/>
      <c r="M24" s="27">
        <f>IF(AND(ISNUMBER($K24),ISNUMBER($L24)),ABS($K24-$L24),"")</f>
        <v/>
      </c>
      <c r="N24" s="26" t="n"/>
      <c r="O24" s="26" t="n"/>
      <c r="P24" s="26" t="n"/>
      <c r="Q24" s="26" t="n"/>
      <c r="R24" s="26" t="n"/>
      <c r="S24" s="26" t="n"/>
      <c r="T24" s="16" t="n"/>
      <c r="U24" s="16" t="n"/>
      <c r="V24" s="16" t="n"/>
      <c r="W24" s="16" t="n"/>
      <c r="X24" s="16" t="n"/>
      <c r="Y24" s="15" t="n"/>
      <c r="Z24" s="19" t="n"/>
      <c r="AA24" s="20">
        <f>IF($A24="","",IF(OR($F24="",$G24="",AND(OR($G24="Cooling",$G24="Heating"),OR(NOT(ISNUMBER($J24)),NOT(ISNUMBER($K24)),NOT(ISNUMBER($L24)))),NOT(ISNUMBER($N24)),NOT(ISNUMBER($O24)),NOT(ISNUMBER($P24)),NOT(ISNUMBER($Q24)),AND(OR($F24="Split AC",$F24="Heat Pump",$F24="Packaged Unit",$F24="Rooftop Unit"),OR($G24="Cooling",$G24="Heating"),OR(NOT(ISNUMBER($R24)),NOT(ISNUMBER($S24)))),$T24="",$U24="",$V24="",$W24=""),"Incomplete",IF(OR($W24="Needs Review",AND(OR($G24="Cooling",$G24="Heating"),OR(IFERROR($M24&lt;VLOOKUP($G24,Assumptions!$A$5:$C$7,2,FALSE),FALSE),IFERROR($M24&gt;VLOOKUP($G24,Assumptions!$A$5:$C$7,3,FALSE),FALSE))),IF(AND(ISNUMBER($N24),ISNUMBER($O24)),IFERROR(ABS($N24-$O24)/$O24&gt;Assumptions!$F$5,FALSE),FALSE),IF(AND(ISNUMBER($P24),ISNUMBER($Q24)),IFERROR($P24/$Q24&gt;Assumptions!$F$6,FALSE),FALSE)),"Human check","Within review limits")))</f>
        <v/>
      </c>
      <c r="AB24" s="20">
        <f>IF($A24="","",IF(OR($B24="",$C24="",$D24="",$E24="",$F24="",$G24="",$H24="",$I24="",COUNTBLANK($T24:$W24)&gt;0,COUNTIF($T24:$W24,"Pending")&gt;0,$AA24="Incomplete"),"Open",IF(OR(COUNTIF($T24:$W24,"Needs Review")&gt;0,$AA24="Human check"),"Needs Review",IF(AND($X24="Signed Off",ISNUMBER($Y24)),"Complete","Awaiting Sign-Off"))))</f>
        <v/>
      </c>
      <c r="AD24">
        <f>""</f>
        <v/>
      </c>
      <c r="AE24">
        <f>""</f>
        <v/>
      </c>
      <c r="AF24">
        <f>""</f>
        <v/>
      </c>
      <c r="AG24">
        <f>""</f>
        <v/>
      </c>
      <c r="AH24">
        <f>""</f>
        <v/>
      </c>
      <c r="AI24">
        <f>""</f>
        <v/>
      </c>
      <c r="AJ24">
        <f>""</f>
        <v/>
      </c>
    </row>
    <row r="25" ht="22" customHeight="1">
      <c r="A25" s="14" t="n"/>
      <c r="B25" s="15" t="n"/>
      <c r="C25" s="14" t="n"/>
      <c r="D25" s="14" t="n"/>
      <c r="E25" s="14" t="n"/>
      <c r="F25" s="16" t="n"/>
      <c r="G25" s="16" t="n"/>
      <c r="H25" s="16" t="n"/>
      <c r="I25" s="16" t="n"/>
      <c r="J25" s="26" t="n"/>
      <c r="K25" s="26" t="n"/>
      <c r="L25" s="26" t="n"/>
      <c r="M25" s="28">
        <f>IF(AND(ISNUMBER($K25),ISNUMBER($L25)),ABS($K25-$L25),"")</f>
        <v/>
      </c>
      <c r="N25" s="26" t="n"/>
      <c r="O25" s="26" t="n"/>
      <c r="P25" s="26" t="n"/>
      <c r="Q25" s="26" t="n"/>
      <c r="R25" s="26" t="n"/>
      <c r="S25" s="26" t="n"/>
      <c r="T25" s="16" t="n"/>
      <c r="U25" s="16" t="n"/>
      <c r="V25" s="16" t="n"/>
      <c r="W25" s="16" t="n"/>
      <c r="X25" s="16" t="n"/>
      <c r="Y25" s="15" t="n"/>
      <c r="Z25" s="19" t="n"/>
      <c r="AA25" s="22">
        <f>IF($A25="","",IF(OR($F25="",$G25="",AND(OR($G25="Cooling",$G25="Heating"),OR(NOT(ISNUMBER($J25)),NOT(ISNUMBER($K25)),NOT(ISNUMBER($L25)))),NOT(ISNUMBER($N25)),NOT(ISNUMBER($O25)),NOT(ISNUMBER($P25)),NOT(ISNUMBER($Q25)),AND(OR($F25="Split AC",$F25="Heat Pump",$F25="Packaged Unit",$F25="Rooftop Unit"),OR($G25="Cooling",$G25="Heating"),OR(NOT(ISNUMBER($R25)),NOT(ISNUMBER($S25)))),$T25="",$U25="",$V25="",$W25=""),"Incomplete",IF(OR($W25="Needs Review",AND(OR($G25="Cooling",$G25="Heating"),OR(IFERROR($M25&lt;VLOOKUP($G25,Assumptions!$A$5:$C$7,2,FALSE),FALSE),IFERROR($M25&gt;VLOOKUP($G25,Assumptions!$A$5:$C$7,3,FALSE),FALSE))),IF(AND(ISNUMBER($N25),ISNUMBER($O25)),IFERROR(ABS($N25-$O25)/$O25&gt;Assumptions!$F$5,FALSE),FALSE),IF(AND(ISNUMBER($P25),ISNUMBER($Q25)),IFERROR($P25/$Q25&gt;Assumptions!$F$6,FALSE),FALSE)),"Human check","Within review limits")))</f>
        <v/>
      </c>
      <c r="AB25" s="22">
        <f>IF($A25="","",IF(OR($B25="",$C25="",$D25="",$E25="",$F25="",$G25="",$H25="",$I25="",COUNTBLANK($T25:$W25)&gt;0,COUNTIF($T25:$W25,"Pending")&gt;0,$AA25="Incomplete"),"Open",IF(OR(COUNTIF($T25:$W25,"Needs Review")&gt;0,$AA25="Human check"),"Needs Review",IF(AND($X25="Signed Off",ISNUMBER($Y25)),"Complete","Awaiting Sign-Off"))))</f>
        <v/>
      </c>
      <c r="AD25">
        <f>""</f>
        <v/>
      </c>
      <c r="AE25">
        <f>""</f>
        <v/>
      </c>
      <c r="AF25">
        <f>""</f>
        <v/>
      </c>
      <c r="AG25">
        <f>""</f>
        <v/>
      </c>
      <c r="AH25">
        <f>""</f>
        <v/>
      </c>
      <c r="AI25">
        <f>""</f>
        <v/>
      </c>
      <c r="AJ25">
        <f>""</f>
        <v/>
      </c>
    </row>
    <row r="26" ht="22" customHeight="1">
      <c r="A26" s="14" t="n"/>
      <c r="B26" s="15" t="n"/>
      <c r="C26" s="14" t="n"/>
      <c r="D26" s="14" t="n"/>
      <c r="E26" s="14" t="n"/>
      <c r="F26" s="16" t="n"/>
      <c r="G26" s="16" t="n"/>
      <c r="H26" s="16" t="n"/>
      <c r="I26" s="16" t="n"/>
      <c r="J26" s="26" t="n"/>
      <c r="K26" s="26" t="n"/>
      <c r="L26" s="26" t="n"/>
      <c r="M26" s="27">
        <f>IF(AND(ISNUMBER($K26),ISNUMBER($L26)),ABS($K26-$L26),"")</f>
        <v/>
      </c>
      <c r="N26" s="26" t="n"/>
      <c r="O26" s="26" t="n"/>
      <c r="P26" s="26" t="n"/>
      <c r="Q26" s="26" t="n"/>
      <c r="R26" s="26" t="n"/>
      <c r="S26" s="26" t="n"/>
      <c r="T26" s="16" t="n"/>
      <c r="U26" s="16" t="n"/>
      <c r="V26" s="16" t="n"/>
      <c r="W26" s="16" t="n"/>
      <c r="X26" s="16" t="n"/>
      <c r="Y26" s="15" t="n"/>
      <c r="Z26" s="19" t="n"/>
      <c r="AA26" s="20">
        <f>IF($A26="","",IF(OR($F26="",$G26="",AND(OR($G26="Cooling",$G26="Heating"),OR(NOT(ISNUMBER($J26)),NOT(ISNUMBER($K26)),NOT(ISNUMBER($L26)))),NOT(ISNUMBER($N26)),NOT(ISNUMBER($O26)),NOT(ISNUMBER($P26)),NOT(ISNUMBER($Q26)),AND(OR($F26="Split AC",$F26="Heat Pump",$F26="Packaged Unit",$F26="Rooftop Unit"),OR($G26="Cooling",$G26="Heating"),OR(NOT(ISNUMBER($R26)),NOT(ISNUMBER($S26)))),$T26="",$U26="",$V26="",$W26=""),"Incomplete",IF(OR($W26="Needs Review",AND(OR($G26="Cooling",$G26="Heating"),OR(IFERROR($M26&lt;VLOOKUP($G26,Assumptions!$A$5:$C$7,2,FALSE),FALSE),IFERROR($M26&gt;VLOOKUP($G26,Assumptions!$A$5:$C$7,3,FALSE),FALSE))),IF(AND(ISNUMBER($N26),ISNUMBER($O26)),IFERROR(ABS($N26-$O26)/$O26&gt;Assumptions!$F$5,FALSE),FALSE),IF(AND(ISNUMBER($P26),ISNUMBER($Q26)),IFERROR($P26/$Q26&gt;Assumptions!$F$6,FALSE),FALSE)),"Human check","Within review limits")))</f>
        <v/>
      </c>
      <c r="AB26" s="20">
        <f>IF($A26="","",IF(OR($B26="",$C26="",$D26="",$E26="",$F26="",$G26="",$H26="",$I26="",COUNTBLANK($T26:$W26)&gt;0,COUNTIF($T26:$W26,"Pending")&gt;0,$AA26="Incomplete"),"Open",IF(OR(COUNTIF($T26:$W26,"Needs Review")&gt;0,$AA26="Human check"),"Needs Review",IF(AND($X26="Signed Off",ISNUMBER($Y26)),"Complete","Awaiting Sign-Off"))))</f>
        <v/>
      </c>
      <c r="AD26">
        <f>""</f>
        <v/>
      </c>
      <c r="AE26">
        <f>""</f>
        <v/>
      </c>
      <c r="AF26">
        <f>""</f>
        <v/>
      </c>
      <c r="AG26">
        <f>""</f>
        <v/>
      </c>
      <c r="AH26">
        <f>""</f>
        <v/>
      </c>
      <c r="AI26">
        <f>""</f>
        <v/>
      </c>
      <c r="AJ26">
        <f>""</f>
        <v/>
      </c>
    </row>
    <row r="27" ht="22" customHeight="1">
      <c r="A27" s="14" t="n"/>
      <c r="B27" s="15" t="n"/>
      <c r="C27" s="14" t="n"/>
      <c r="D27" s="14" t="n"/>
      <c r="E27" s="14" t="n"/>
      <c r="F27" s="16" t="n"/>
      <c r="G27" s="16" t="n"/>
      <c r="H27" s="16" t="n"/>
      <c r="I27" s="16" t="n"/>
      <c r="J27" s="26" t="n"/>
      <c r="K27" s="26" t="n"/>
      <c r="L27" s="26" t="n"/>
      <c r="M27" s="28">
        <f>IF(AND(ISNUMBER($K27),ISNUMBER($L27)),ABS($K27-$L27),"")</f>
        <v/>
      </c>
      <c r="N27" s="26" t="n"/>
      <c r="O27" s="26" t="n"/>
      <c r="P27" s="26" t="n"/>
      <c r="Q27" s="26" t="n"/>
      <c r="R27" s="26" t="n"/>
      <c r="S27" s="26" t="n"/>
      <c r="T27" s="16" t="n"/>
      <c r="U27" s="16" t="n"/>
      <c r="V27" s="16" t="n"/>
      <c r="W27" s="16" t="n"/>
      <c r="X27" s="16" t="n"/>
      <c r="Y27" s="15" t="n"/>
      <c r="Z27" s="19" t="n"/>
      <c r="AA27" s="22">
        <f>IF($A27="","",IF(OR($F27="",$G27="",AND(OR($G27="Cooling",$G27="Heating"),OR(NOT(ISNUMBER($J27)),NOT(ISNUMBER($K27)),NOT(ISNUMBER($L27)))),NOT(ISNUMBER($N27)),NOT(ISNUMBER($O27)),NOT(ISNUMBER($P27)),NOT(ISNUMBER($Q27)),AND(OR($F27="Split AC",$F27="Heat Pump",$F27="Packaged Unit",$F27="Rooftop Unit"),OR($G27="Cooling",$G27="Heating"),OR(NOT(ISNUMBER($R27)),NOT(ISNUMBER($S27)))),$T27="",$U27="",$V27="",$W27=""),"Incomplete",IF(OR($W27="Needs Review",AND(OR($G27="Cooling",$G27="Heating"),OR(IFERROR($M27&lt;VLOOKUP($G27,Assumptions!$A$5:$C$7,2,FALSE),FALSE),IFERROR($M27&gt;VLOOKUP($G27,Assumptions!$A$5:$C$7,3,FALSE),FALSE))),IF(AND(ISNUMBER($N27),ISNUMBER($O27)),IFERROR(ABS($N27-$O27)/$O27&gt;Assumptions!$F$5,FALSE),FALSE),IF(AND(ISNUMBER($P27),ISNUMBER($Q27)),IFERROR($P27/$Q27&gt;Assumptions!$F$6,FALSE),FALSE)),"Human check","Within review limits")))</f>
        <v/>
      </c>
      <c r="AB27" s="22">
        <f>IF($A27="","",IF(OR($B27="",$C27="",$D27="",$E27="",$F27="",$G27="",$H27="",$I27="",COUNTBLANK($T27:$W27)&gt;0,COUNTIF($T27:$W27,"Pending")&gt;0,$AA27="Incomplete"),"Open",IF(OR(COUNTIF($T27:$W27,"Needs Review")&gt;0,$AA27="Human check"),"Needs Review",IF(AND($X27="Signed Off",ISNUMBER($Y27)),"Complete","Awaiting Sign-Off"))))</f>
        <v/>
      </c>
      <c r="AD27">
        <f>""</f>
        <v/>
      </c>
      <c r="AE27">
        <f>""</f>
        <v/>
      </c>
      <c r="AF27">
        <f>""</f>
        <v/>
      </c>
      <c r="AG27">
        <f>""</f>
        <v/>
      </c>
      <c r="AH27">
        <f>""</f>
        <v/>
      </c>
      <c r="AI27">
        <f>""</f>
        <v/>
      </c>
      <c r="AJ27">
        <f>""</f>
        <v/>
      </c>
    </row>
    <row r="28" ht="22" customHeight="1">
      <c r="A28" s="14" t="n"/>
      <c r="B28" s="15" t="n"/>
      <c r="C28" s="14" t="n"/>
      <c r="D28" s="14" t="n"/>
      <c r="E28" s="14" t="n"/>
      <c r="F28" s="16" t="n"/>
      <c r="G28" s="16" t="n"/>
      <c r="H28" s="16" t="n"/>
      <c r="I28" s="16" t="n"/>
      <c r="J28" s="26" t="n"/>
      <c r="K28" s="26" t="n"/>
      <c r="L28" s="26" t="n"/>
      <c r="M28" s="27">
        <f>IF(AND(ISNUMBER($K28),ISNUMBER($L28)),ABS($K28-$L28),"")</f>
        <v/>
      </c>
      <c r="N28" s="26" t="n"/>
      <c r="O28" s="26" t="n"/>
      <c r="P28" s="26" t="n"/>
      <c r="Q28" s="26" t="n"/>
      <c r="R28" s="26" t="n"/>
      <c r="S28" s="26" t="n"/>
      <c r="T28" s="16" t="n"/>
      <c r="U28" s="16" t="n"/>
      <c r="V28" s="16" t="n"/>
      <c r="W28" s="16" t="n"/>
      <c r="X28" s="16" t="n"/>
      <c r="Y28" s="15" t="n"/>
      <c r="Z28" s="19" t="n"/>
      <c r="AA28" s="20">
        <f>IF($A28="","",IF(OR($F28="",$G28="",AND(OR($G28="Cooling",$G28="Heating"),OR(NOT(ISNUMBER($J28)),NOT(ISNUMBER($K28)),NOT(ISNUMBER($L28)))),NOT(ISNUMBER($N28)),NOT(ISNUMBER($O28)),NOT(ISNUMBER($P28)),NOT(ISNUMBER($Q28)),AND(OR($F28="Split AC",$F28="Heat Pump",$F28="Packaged Unit",$F28="Rooftop Unit"),OR($G28="Cooling",$G28="Heating"),OR(NOT(ISNUMBER($R28)),NOT(ISNUMBER($S28)))),$T28="",$U28="",$V28="",$W28=""),"Incomplete",IF(OR($W28="Needs Review",AND(OR($G28="Cooling",$G28="Heating"),OR(IFERROR($M28&lt;VLOOKUP($G28,Assumptions!$A$5:$C$7,2,FALSE),FALSE),IFERROR($M28&gt;VLOOKUP($G28,Assumptions!$A$5:$C$7,3,FALSE),FALSE))),IF(AND(ISNUMBER($N28),ISNUMBER($O28)),IFERROR(ABS($N28-$O28)/$O28&gt;Assumptions!$F$5,FALSE),FALSE),IF(AND(ISNUMBER($P28),ISNUMBER($Q28)),IFERROR($P28/$Q28&gt;Assumptions!$F$6,FALSE),FALSE)),"Human check","Within review limits")))</f>
        <v/>
      </c>
      <c r="AB28" s="20">
        <f>IF($A28="","",IF(OR($B28="",$C28="",$D28="",$E28="",$F28="",$G28="",$H28="",$I28="",COUNTBLANK($T28:$W28)&gt;0,COUNTIF($T28:$W28,"Pending")&gt;0,$AA28="Incomplete"),"Open",IF(OR(COUNTIF($T28:$W28,"Needs Review")&gt;0,$AA28="Human check"),"Needs Review",IF(AND($X28="Signed Off",ISNUMBER($Y28)),"Complete","Awaiting Sign-Off"))))</f>
        <v/>
      </c>
      <c r="AD28">
        <f>""</f>
        <v/>
      </c>
      <c r="AE28">
        <f>""</f>
        <v/>
      </c>
      <c r="AF28">
        <f>""</f>
        <v/>
      </c>
      <c r="AG28">
        <f>""</f>
        <v/>
      </c>
      <c r="AH28">
        <f>""</f>
        <v/>
      </c>
      <c r="AI28">
        <f>""</f>
        <v/>
      </c>
      <c r="AJ28">
        <f>""</f>
        <v/>
      </c>
    </row>
    <row r="29" ht="22" customHeight="1">
      <c r="A29" s="14" t="n"/>
      <c r="B29" s="15" t="n"/>
      <c r="C29" s="14" t="n"/>
      <c r="D29" s="14" t="n"/>
      <c r="E29" s="14" t="n"/>
      <c r="F29" s="16" t="n"/>
      <c r="G29" s="16" t="n"/>
      <c r="H29" s="16" t="n"/>
      <c r="I29" s="16" t="n"/>
      <c r="J29" s="26" t="n"/>
      <c r="K29" s="26" t="n"/>
      <c r="L29" s="26" t="n"/>
      <c r="M29" s="28">
        <f>IF(AND(ISNUMBER($K29),ISNUMBER($L29)),ABS($K29-$L29),"")</f>
        <v/>
      </c>
      <c r="N29" s="26" t="n"/>
      <c r="O29" s="26" t="n"/>
      <c r="P29" s="26" t="n"/>
      <c r="Q29" s="26" t="n"/>
      <c r="R29" s="26" t="n"/>
      <c r="S29" s="26" t="n"/>
      <c r="T29" s="16" t="n"/>
      <c r="U29" s="16" t="n"/>
      <c r="V29" s="16" t="n"/>
      <c r="W29" s="16" t="n"/>
      <c r="X29" s="16" t="n"/>
      <c r="Y29" s="15" t="n"/>
      <c r="Z29" s="19" t="n"/>
      <c r="AA29" s="22">
        <f>IF($A29="","",IF(OR($F29="",$G29="",AND(OR($G29="Cooling",$G29="Heating"),OR(NOT(ISNUMBER($J29)),NOT(ISNUMBER($K29)),NOT(ISNUMBER($L29)))),NOT(ISNUMBER($N29)),NOT(ISNUMBER($O29)),NOT(ISNUMBER($P29)),NOT(ISNUMBER($Q29)),AND(OR($F29="Split AC",$F29="Heat Pump",$F29="Packaged Unit",$F29="Rooftop Unit"),OR($G29="Cooling",$G29="Heating"),OR(NOT(ISNUMBER($R29)),NOT(ISNUMBER($S29)))),$T29="",$U29="",$V29="",$W29=""),"Incomplete",IF(OR($W29="Needs Review",AND(OR($G29="Cooling",$G29="Heating"),OR(IFERROR($M29&lt;VLOOKUP($G29,Assumptions!$A$5:$C$7,2,FALSE),FALSE),IFERROR($M29&gt;VLOOKUP($G29,Assumptions!$A$5:$C$7,3,FALSE),FALSE))),IF(AND(ISNUMBER($N29),ISNUMBER($O29)),IFERROR(ABS($N29-$O29)/$O29&gt;Assumptions!$F$5,FALSE),FALSE),IF(AND(ISNUMBER($P29),ISNUMBER($Q29)),IFERROR($P29/$Q29&gt;Assumptions!$F$6,FALSE),FALSE)),"Human check","Within review limits")))</f>
        <v/>
      </c>
      <c r="AB29" s="22">
        <f>IF($A29="","",IF(OR($B29="",$C29="",$D29="",$E29="",$F29="",$G29="",$H29="",$I29="",COUNTBLANK($T29:$W29)&gt;0,COUNTIF($T29:$W29,"Pending")&gt;0,$AA29="Incomplete"),"Open",IF(OR(COUNTIF($T29:$W29,"Needs Review")&gt;0,$AA29="Human check"),"Needs Review",IF(AND($X29="Signed Off",ISNUMBER($Y29)),"Complete","Awaiting Sign-Off"))))</f>
        <v/>
      </c>
      <c r="AD29">
        <f>""</f>
        <v/>
      </c>
      <c r="AE29">
        <f>""</f>
        <v/>
      </c>
      <c r="AF29">
        <f>""</f>
        <v/>
      </c>
      <c r="AG29">
        <f>""</f>
        <v/>
      </c>
      <c r="AH29">
        <f>""</f>
        <v/>
      </c>
      <c r="AI29">
        <f>""</f>
        <v/>
      </c>
      <c r="AJ29">
        <f>""</f>
        <v/>
      </c>
    </row>
    <row r="30" ht="22" customHeight="1">
      <c r="A30" s="14" t="n"/>
      <c r="B30" s="15" t="n"/>
      <c r="C30" s="14" t="n"/>
      <c r="D30" s="14" t="n"/>
      <c r="E30" s="14" t="n"/>
      <c r="F30" s="16" t="n"/>
      <c r="G30" s="16" t="n"/>
      <c r="H30" s="16" t="n"/>
      <c r="I30" s="16" t="n"/>
      <c r="J30" s="26" t="n"/>
      <c r="K30" s="26" t="n"/>
      <c r="L30" s="26" t="n"/>
      <c r="M30" s="27">
        <f>IF(AND(ISNUMBER($K30),ISNUMBER($L30)),ABS($K30-$L30),"")</f>
        <v/>
      </c>
      <c r="N30" s="26" t="n"/>
      <c r="O30" s="26" t="n"/>
      <c r="P30" s="26" t="n"/>
      <c r="Q30" s="26" t="n"/>
      <c r="R30" s="26" t="n"/>
      <c r="S30" s="26" t="n"/>
      <c r="T30" s="16" t="n"/>
      <c r="U30" s="16" t="n"/>
      <c r="V30" s="16" t="n"/>
      <c r="W30" s="16" t="n"/>
      <c r="X30" s="16" t="n"/>
      <c r="Y30" s="15" t="n"/>
      <c r="Z30" s="19" t="n"/>
      <c r="AA30" s="20">
        <f>IF($A30="","",IF(OR($F30="",$G30="",AND(OR($G30="Cooling",$G30="Heating"),OR(NOT(ISNUMBER($J30)),NOT(ISNUMBER($K30)),NOT(ISNUMBER($L30)))),NOT(ISNUMBER($N30)),NOT(ISNUMBER($O30)),NOT(ISNUMBER($P30)),NOT(ISNUMBER($Q30)),AND(OR($F30="Split AC",$F30="Heat Pump",$F30="Packaged Unit",$F30="Rooftop Unit"),OR($G30="Cooling",$G30="Heating"),OR(NOT(ISNUMBER($R30)),NOT(ISNUMBER($S30)))),$T30="",$U30="",$V30="",$W30=""),"Incomplete",IF(OR($W30="Needs Review",AND(OR($G30="Cooling",$G30="Heating"),OR(IFERROR($M30&lt;VLOOKUP($G30,Assumptions!$A$5:$C$7,2,FALSE),FALSE),IFERROR($M30&gt;VLOOKUP($G30,Assumptions!$A$5:$C$7,3,FALSE),FALSE))),IF(AND(ISNUMBER($N30),ISNUMBER($O30)),IFERROR(ABS($N30-$O30)/$O30&gt;Assumptions!$F$5,FALSE),FALSE),IF(AND(ISNUMBER($P30),ISNUMBER($Q30)),IFERROR($P30/$Q30&gt;Assumptions!$F$6,FALSE),FALSE)),"Human check","Within review limits")))</f>
        <v/>
      </c>
      <c r="AB30" s="20">
        <f>IF($A30="","",IF(OR($B30="",$C30="",$D30="",$E30="",$F30="",$G30="",$H30="",$I30="",COUNTBLANK($T30:$W30)&gt;0,COUNTIF($T30:$W30,"Pending")&gt;0,$AA30="Incomplete"),"Open",IF(OR(COUNTIF($T30:$W30,"Needs Review")&gt;0,$AA30="Human check"),"Needs Review",IF(AND($X30="Signed Off",ISNUMBER($Y30)),"Complete","Awaiting Sign-Off"))))</f>
        <v/>
      </c>
      <c r="AD30">
        <f>""</f>
        <v/>
      </c>
      <c r="AE30">
        <f>""</f>
        <v/>
      </c>
      <c r="AF30">
        <f>""</f>
        <v/>
      </c>
      <c r="AG30">
        <f>""</f>
        <v/>
      </c>
      <c r="AH30">
        <f>""</f>
        <v/>
      </c>
      <c r="AI30">
        <f>""</f>
        <v/>
      </c>
      <c r="AJ30">
        <f>""</f>
        <v/>
      </c>
    </row>
    <row r="31" ht="22" customHeight="1">
      <c r="A31" s="14" t="n"/>
      <c r="B31" s="15" t="n"/>
      <c r="C31" s="14" t="n"/>
      <c r="D31" s="14" t="n"/>
      <c r="E31" s="14" t="n"/>
      <c r="F31" s="16" t="n"/>
      <c r="G31" s="16" t="n"/>
      <c r="H31" s="16" t="n"/>
      <c r="I31" s="16" t="n"/>
      <c r="J31" s="26" t="n"/>
      <c r="K31" s="26" t="n"/>
      <c r="L31" s="26" t="n"/>
      <c r="M31" s="28">
        <f>IF(AND(ISNUMBER($K31),ISNUMBER($L31)),ABS($K31-$L31),"")</f>
        <v/>
      </c>
      <c r="N31" s="26" t="n"/>
      <c r="O31" s="26" t="n"/>
      <c r="P31" s="26" t="n"/>
      <c r="Q31" s="26" t="n"/>
      <c r="R31" s="26" t="n"/>
      <c r="S31" s="26" t="n"/>
      <c r="T31" s="16" t="n"/>
      <c r="U31" s="16" t="n"/>
      <c r="V31" s="16" t="n"/>
      <c r="W31" s="16" t="n"/>
      <c r="X31" s="16" t="n"/>
      <c r="Y31" s="15" t="n"/>
      <c r="Z31" s="19" t="n"/>
      <c r="AA31" s="22">
        <f>IF($A31="","",IF(OR($F31="",$G31="",AND(OR($G31="Cooling",$G31="Heating"),OR(NOT(ISNUMBER($J31)),NOT(ISNUMBER($K31)),NOT(ISNUMBER($L31)))),NOT(ISNUMBER($N31)),NOT(ISNUMBER($O31)),NOT(ISNUMBER($P31)),NOT(ISNUMBER($Q31)),AND(OR($F31="Split AC",$F31="Heat Pump",$F31="Packaged Unit",$F31="Rooftop Unit"),OR($G31="Cooling",$G31="Heating"),OR(NOT(ISNUMBER($R31)),NOT(ISNUMBER($S31)))),$T31="",$U31="",$V31="",$W31=""),"Incomplete",IF(OR($W31="Needs Review",AND(OR($G31="Cooling",$G31="Heating"),OR(IFERROR($M31&lt;VLOOKUP($G31,Assumptions!$A$5:$C$7,2,FALSE),FALSE),IFERROR($M31&gt;VLOOKUP($G31,Assumptions!$A$5:$C$7,3,FALSE),FALSE))),IF(AND(ISNUMBER($N31),ISNUMBER($O31)),IFERROR(ABS($N31-$O31)/$O31&gt;Assumptions!$F$5,FALSE),FALSE),IF(AND(ISNUMBER($P31),ISNUMBER($Q31)),IFERROR($P31/$Q31&gt;Assumptions!$F$6,FALSE),FALSE)),"Human check","Within review limits")))</f>
        <v/>
      </c>
      <c r="AB31" s="22">
        <f>IF($A31="","",IF(OR($B31="",$C31="",$D31="",$E31="",$F31="",$G31="",$H31="",$I31="",COUNTBLANK($T31:$W31)&gt;0,COUNTIF($T31:$W31,"Pending")&gt;0,$AA31="Incomplete"),"Open",IF(OR(COUNTIF($T31:$W31,"Needs Review")&gt;0,$AA31="Human check"),"Needs Review",IF(AND($X31="Signed Off",ISNUMBER($Y31)),"Complete","Awaiting Sign-Off"))))</f>
        <v/>
      </c>
      <c r="AD31">
        <f>""</f>
        <v/>
      </c>
      <c r="AE31">
        <f>""</f>
        <v/>
      </c>
      <c r="AF31">
        <f>""</f>
        <v/>
      </c>
      <c r="AG31">
        <f>""</f>
        <v/>
      </c>
      <c r="AH31">
        <f>""</f>
        <v/>
      </c>
      <c r="AI31">
        <f>""</f>
        <v/>
      </c>
      <c r="AJ31">
        <f>""</f>
        <v/>
      </c>
    </row>
    <row r="32" ht="22" customHeight="1">
      <c r="A32" s="14" t="n"/>
      <c r="B32" s="15" t="n"/>
      <c r="C32" s="14" t="n"/>
      <c r="D32" s="14" t="n"/>
      <c r="E32" s="14" t="n"/>
      <c r="F32" s="16" t="n"/>
      <c r="G32" s="16" t="n"/>
      <c r="H32" s="16" t="n"/>
      <c r="I32" s="16" t="n"/>
      <c r="J32" s="26" t="n"/>
      <c r="K32" s="26" t="n"/>
      <c r="L32" s="26" t="n"/>
      <c r="M32" s="27">
        <f>IF(AND(ISNUMBER($K32),ISNUMBER($L32)),ABS($K32-$L32),"")</f>
        <v/>
      </c>
      <c r="N32" s="26" t="n"/>
      <c r="O32" s="26" t="n"/>
      <c r="P32" s="26" t="n"/>
      <c r="Q32" s="26" t="n"/>
      <c r="R32" s="26" t="n"/>
      <c r="S32" s="26" t="n"/>
      <c r="T32" s="16" t="n"/>
      <c r="U32" s="16" t="n"/>
      <c r="V32" s="16" t="n"/>
      <c r="W32" s="16" t="n"/>
      <c r="X32" s="16" t="n"/>
      <c r="Y32" s="15" t="n"/>
      <c r="Z32" s="19" t="n"/>
      <c r="AA32" s="20">
        <f>IF($A32="","",IF(OR($F32="",$G32="",AND(OR($G32="Cooling",$G32="Heating"),OR(NOT(ISNUMBER($J32)),NOT(ISNUMBER($K32)),NOT(ISNUMBER($L32)))),NOT(ISNUMBER($N32)),NOT(ISNUMBER($O32)),NOT(ISNUMBER($P32)),NOT(ISNUMBER($Q32)),AND(OR($F32="Split AC",$F32="Heat Pump",$F32="Packaged Unit",$F32="Rooftop Unit"),OR($G32="Cooling",$G32="Heating"),OR(NOT(ISNUMBER($R32)),NOT(ISNUMBER($S32)))),$T32="",$U32="",$V32="",$W32=""),"Incomplete",IF(OR($W32="Needs Review",AND(OR($G32="Cooling",$G32="Heating"),OR(IFERROR($M32&lt;VLOOKUP($G32,Assumptions!$A$5:$C$7,2,FALSE),FALSE),IFERROR($M32&gt;VLOOKUP($G32,Assumptions!$A$5:$C$7,3,FALSE),FALSE))),IF(AND(ISNUMBER($N32),ISNUMBER($O32)),IFERROR(ABS($N32-$O32)/$O32&gt;Assumptions!$F$5,FALSE),FALSE),IF(AND(ISNUMBER($P32),ISNUMBER($Q32)),IFERROR($P32/$Q32&gt;Assumptions!$F$6,FALSE),FALSE)),"Human check","Within review limits")))</f>
        <v/>
      </c>
      <c r="AB32" s="20">
        <f>IF($A32="","",IF(OR($B32="",$C32="",$D32="",$E32="",$F32="",$G32="",$H32="",$I32="",COUNTBLANK($T32:$W32)&gt;0,COUNTIF($T32:$W32,"Pending")&gt;0,$AA32="Incomplete"),"Open",IF(OR(COUNTIF($T32:$W32,"Needs Review")&gt;0,$AA32="Human check"),"Needs Review",IF(AND($X32="Signed Off",ISNUMBER($Y32)),"Complete","Awaiting Sign-Off"))))</f>
        <v/>
      </c>
      <c r="AD32">
        <f>""</f>
        <v/>
      </c>
      <c r="AE32">
        <f>""</f>
        <v/>
      </c>
      <c r="AF32">
        <f>""</f>
        <v/>
      </c>
      <c r="AG32">
        <f>""</f>
        <v/>
      </c>
      <c r="AH32">
        <f>""</f>
        <v/>
      </c>
      <c r="AI32">
        <f>""</f>
        <v/>
      </c>
      <c r="AJ32">
        <f>""</f>
        <v/>
      </c>
    </row>
    <row r="33" ht="22" customHeight="1">
      <c r="A33" s="14" t="n"/>
      <c r="B33" s="15" t="n"/>
      <c r="C33" s="14" t="n"/>
      <c r="D33" s="14" t="n"/>
      <c r="E33" s="14" t="n"/>
      <c r="F33" s="16" t="n"/>
      <c r="G33" s="16" t="n"/>
      <c r="H33" s="16" t="n"/>
      <c r="I33" s="16" t="n"/>
      <c r="J33" s="26" t="n"/>
      <c r="K33" s="26" t="n"/>
      <c r="L33" s="26" t="n"/>
      <c r="M33" s="28">
        <f>IF(AND(ISNUMBER($K33),ISNUMBER($L33)),ABS($K33-$L33),"")</f>
        <v/>
      </c>
      <c r="N33" s="26" t="n"/>
      <c r="O33" s="26" t="n"/>
      <c r="P33" s="26" t="n"/>
      <c r="Q33" s="26" t="n"/>
      <c r="R33" s="26" t="n"/>
      <c r="S33" s="26" t="n"/>
      <c r="T33" s="16" t="n"/>
      <c r="U33" s="16" t="n"/>
      <c r="V33" s="16" t="n"/>
      <c r="W33" s="16" t="n"/>
      <c r="X33" s="16" t="n"/>
      <c r="Y33" s="15" t="n"/>
      <c r="Z33" s="19" t="n"/>
      <c r="AA33" s="22">
        <f>IF($A33="","",IF(OR($F33="",$G33="",AND(OR($G33="Cooling",$G33="Heating"),OR(NOT(ISNUMBER($J33)),NOT(ISNUMBER($K33)),NOT(ISNUMBER($L33)))),NOT(ISNUMBER($N33)),NOT(ISNUMBER($O33)),NOT(ISNUMBER($P33)),NOT(ISNUMBER($Q33)),AND(OR($F33="Split AC",$F33="Heat Pump",$F33="Packaged Unit",$F33="Rooftop Unit"),OR($G33="Cooling",$G33="Heating"),OR(NOT(ISNUMBER($R33)),NOT(ISNUMBER($S33)))),$T33="",$U33="",$V33="",$W33=""),"Incomplete",IF(OR($W33="Needs Review",AND(OR($G33="Cooling",$G33="Heating"),OR(IFERROR($M33&lt;VLOOKUP($G33,Assumptions!$A$5:$C$7,2,FALSE),FALSE),IFERROR($M33&gt;VLOOKUP($G33,Assumptions!$A$5:$C$7,3,FALSE),FALSE))),IF(AND(ISNUMBER($N33),ISNUMBER($O33)),IFERROR(ABS($N33-$O33)/$O33&gt;Assumptions!$F$5,FALSE),FALSE),IF(AND(ISNUMBER($P33),ISNUMBER($Q33)),IFERROR($P33/$Q33&gt;Assumptions!$F$6,FALSE),FALSE)),"Human check","Within review limits")))</f>
        <v/>
      </c>
      <c r="AB33" s="22">
        <f>IF($A33="","",IF(OR($B33="",$C33="",$D33="",$E33="",$F33="",$G33="",$H33="",$I33="",COUNTBLANK($T33:$W33)&gt;0,COUNTIF($T33:$W33,"Pending")&gt;0,$AA33="Incomplete"),"Open",IF(OR(COUNTIF($T33:$W33,"Needs Review")&gt;0,$AA33="Human check"),"Needs Review",IF(AND($X33="Signed Off",ISNUMBER($Y33)),"Complete","Awaiting Sign-Off"))))</f>
        <v/>
      </c>
      <c r="AD33">
        <f>""</f>
        <v/>
      </c>
      <c r="AE33">
        <f>""</f>
        <v/>
      </c>
      <c r="AF33">
        <f>""</f>
        <v/>
      </c>
      <c r="AG33">
        <f>""</f>
        <v/>
      </c>
      <c r="AH33">
        <f>""</f>
        <v/>
      </c>
      <c r="AI33">
        <f>""</f>
        <v/>
      </c>
      <c r="AJ33">
        <f>""</f>
        <v/>
      </c>
    </row>
    <row r="34" ht="22" customHeight="1">
      <c r="A34" s="14" t="n"/>
      <c r="B34" s="15" t="n"/>
      <c r="C34" s="14" t="n"/>
      <c r="D34" s="14" t="n"/>
      <c r="E34" s="14" t="n"/>
      <c r="F34" s="16" t="n"/>
      <c r="G34" s="16" t="n"/>
      <c r="H34" s="16" t="n"/>
      <c r="I34" s="16" t="n"/>
      <c r="J34" s="26" t="n"/>
      <c r="K34" s="26" t="n"/>
      <c r="L34" s="26" t="n"/>
      <c r="M34" s="27">
        <f>IF(AND(ISNUMBER($K34),ISNUMBER($L34)),ABS($K34-$L34),"")</f>
        <v/>
      </c>
      <c r="N34" s="26" t="n"/>
      <c r="O34" s="26" t="n"/>
      <c r="P34" s="26" t="n"/>
      <c r="Q34" s="26" t="n"/>
      <c r="R34" s="26" t="n"/>
      <c r="S34" s="26" t="n"/>
      <c r="T34" s="16" t="n"/>
      <c r="U34" s="16" t="n"/>
      <c r="V34" s="16" t="n"/>
      <c r="W34" s="16" t="n"/>
      <c r="X34" s="16" t="n"/>
      <c r="Y34" s="15" t="n"/>
      <c r="Z34" s="19" t="n"/>
      <c r="AA34" s="20">
        <f>IF($A34="","",IF(OR($F34="",$G34="",AND(OR($G34="Cooling",$G34="Heating"),OR(NOT(ISNUMBER($J34)),NOT(ISNUMBER($K34)),NOT(ISNUMBER($L34)))),NOT(ISNUMBER($N34)),NOT(ISNUMBER($O34)),NOT(ISNUMBER($P34)),NOT(ISNUMBER($Q34)),AND(OR($F34="Split AC",$F34="Heat Pump",$F34="Packaged Unit",$F34="Rooftop Unit"),OR($G34="Cooling",$G34="Heating"),OR(NOT(ISNUMBER($R34)),NOT(ISNUMBER($S34)))),$T34="",$U34="",$V34="",$W34=""),"Incomplete",IF(OR($W34="Needs Review",AND(OR($G34="Cooling",$G34="Heating"),OR(IFERROR($M34&lt;VLOOKUP($G34,Assumptions!$A$5:$C$7,2,FALSE),FALSE),IFERROR($M34&gt;VLOOKUP($G34,Assumptions!$A$5:$C$7,3,FALSE),FALSE))),IF(AND(ISNUMBER($N34),ISNUMBER($O34)),IFERROR(ABS($N34-$O34)/$O34&gt;Assumptions!$F$5,FALSE),FALSE),IF(AND(ISNUMBER($P34),ISNUMBER($Q34)),IFERROR($P34/$Q34&gt;Assumptions!$F$6,FALSE),FALSE)),"Human check","Within review limits")))</f>
        <v/>
      </c>
      <c r="AB34" s="20">
        <f>IF($A34="","",IF(OR($B34="",$C34="",$D34="",$E34="",$F34="",$G34="",$H34="",$I34="",COUNTBLANK($T34:$W34)&gt;0,COUNTIF($T34:$W34,"Pending")&gt;0,$AA34="Incomplete"),"Open",IF(OR(COUNTIF($T34:$W34,"Needs Review")&gt;0,$AA34="Human check"),"Needs Review",IF(AND($X34="Signed Off",ISNUMBER($Y34)),"Complete","Awaiting Sign-Off"))))</f>
        <v/>
      </c>
      <c r="AD34">
        <f>""</f>
        <v/>
      </c>
      <c r="AE34">
        <f>""</f>
        <v/>
      </c>
      <c r="AF34">
        <f>""</f>
        <v/>
      </c>
      <c r="AG34">
        <f>""</f>
        <v/>
      </c>
      <c r="AH34">
        <f>""</f>
        <v/>
      </c>
      <c r="AI34">
        <f>""</f>
        <v/>
      </c>
      <c r="AJ34">
        <f>""</f>
        <v/>
      </c>
    </row>
    <row r="35" ht="22" customHeight="1">
      <c r="A35" s="14" t="n"/>
      <c r="B35" s="15" t="n"/>
      <c r="C35" s="14" t="n"/>
      <c r="D35" s="14" t="n"/>
      <c r="E35" s="14" t="n"/>
      <c r="F35" s="16" t="n"/>
      <c r="G35" s="16" t="n"/>
      <c r="H35" s="16" t="n"/>
      <c r="I35" s="16" t="n"/>
      <c r="J35" s="26" t="n"/>
      <c r="K35" s="26" t="n"/>
      <c r="L35" s="26" t="n"/>
      <c r="M35" s="28">
        <f>IF(AND(ISNUMBER($K35),ISNUMBER($L35)),ABS($K35-$L35),"")</f>
        <v/>
      </c>
      <c r="N35" s="26" t="n"/>
      <c r="O35" s="26" t="n"/>
      <c r="P35" s="26" t="n"/>
      <c r="Q35" s="26" t="n"/>
      <c r="R35" s="26" t="n"/>
      <c r="S35" s="26" t="n"/>
      <c r="T35" s="16" t="n"/>
      <c r="U35" s="16" t="n"/>
      <c r="V35" s="16" t="n"/>
      <c r="W35" s="16" t="n"/>
      <c r="X35" s="16" t="n"/>
      <c r="Y35" s="15" t="n"/>
      <c r="Z35" s="19" t="n"/>
      <c r="AA35" s="22">
        <f>IF($A35="","",IF(OR($F35="",$G35="",AND(OR($G35="Cooling",$G35="Heating"),OR(NOT(ISNUMBER($J35)),NOT(ISNUMBER($K35)),NOT(ISNUMBER($L35)))),NOT(ISNUMBER($N35)),NOT(ISNUMBER($O35)),NOT(ISNUMBER($P35)),NOT(ISNUMBER($Q35)),AND(OR($F35="Split AC",$F35="Heat Pump",$F35="Packaged Unit",$F35="Rooftop Unit"),OR($G35="Cooling",$G35="Heating"),OR(NOT(ISNUMBER($R35)),NOT(ISNUMBER($S35)))),$T35="",$U35="",$V35="",$W35=""),"Incomplete",IF(OR($W35="Needs Review",AND(OR($G35="Cooling",$G35="Heating"),OR(IFERROR($M35&lt;VLOOKUP($G35,Assumptions!$A$5:$C$7,2,FALSE),FALSE),IFERROR($M35&gt;VLOOKUP($G35,Assumptions!$A$5:$C$7,3,FALSE),FALSE))),IF(AND(ISNUMBER($N35),ISNUMBER($O35)),IFERROR(ABS($N35-$O35)/$O35&gt;Assumptions!$F$5,FALSE),FALSE),IF(AND(ISNUMBER($P35),ISNUMBER($Q35)),IFERROR($P35/$Q35&gt;Assumptions!$F$6,FALSE),FALSE)),"Human check","Within review limits")))</f>
        <v/>
      </c>
      <c r="AB35" s="22">
        <f>IF($A35="","",IF(OR($B35="",$C35="",$D35="",$E35="",$F35="",$G35="",$H35="",$I35="",COUNTBLANK($T35:$W35)&gt;0,COUNTIF($T35:$W35,"Pending")&gt;0,$AA35="Incomplete"),"Open",IF(OR(COUNTIF($T35:$W35,"Needs Review")&gt;0,$AA35="Human check"),"Needs Review",IF(AND($X35="Signed Off",ISNUMBER($Y35)),"Complete","Awaiting Sign-Off"))))</f>
        <v/>
      </c>
      <c r="AD35">
        <f>""</f>
        <v/>
      </c>
      <c r="AE35">
        <f>""</f>
        <v/>
      </c>
      <c r="AF35">
        <f>""</f>
        <v/>
      </c>
      <c r="AG35">
        <f>""</f>
        <v/>
      </c>
      <c r="AH35">
        <f>""</f>
        <v/>
      </c>
      <c r="AI35">
        <f>""</f>
        <v/>
      </c>
      <c r="AJ35">
        <f>""</f>
        <v/>
      </c>
    </row>
    <row r="36" ht="22" customHeight="1">
      <c r="A36" s="14" t="n"/>
      <c r="B36" s="15" t="n"/>
      <c r="C36" s="14" t="n"/>
      <c r="D36" s="14" t="n"/>
      <c r="E36" s="14" t="n"/>
      <c r="F36" s="16" t="n"/>
      <c r="G36" s="16" t="n"/>
      <c r="H36" s="16" t="n"/>
      <c r="I36" s="16" t="n"/>
      <c r="J36" s="26" t="n"/>
      <c r="K36" s="26" t="n"/>
      <c r="L36" s="26" t="n"/>
      <c r="M36" s="27">
        <f>IF(AND(ISNUMBER($K36),ISNUMBER($L36)),ABS($K36-$L36),"")</f>
        <v/>
      </c>
      <c r="N36" s="26" t="n"/>
      <c r="O36" s="26" t="n"/>
      <c r="P36" s="26" t="n"/>
      <c r="Q36" s="26" t="n"/>
      <c r="R36" s="26" t="n"/>
      <c r="S36" s="26" t="n"/>
      <c r="T36" s="16" t="n"/>
      <c r="U36" s="16" t="n"/>
      <c r="V36" s="16" t="n"/>
      <c r="W36" s="16" t="n"/>
      <c r="X36" s="16" t="n"/>
      <c r="Y36" s="15" t="n"/>
      <c r="Z36" s="19" t="n"/>
      <c r="AA36" s="20">
        <f>IF($A36="","",IF(OR($F36="",$G36="",AND(OR($G36="Cooling",$G36="Heating"),OR(NOT(ISNUMBER($J36)),NOT(ISNUMBER($K36)),NOT(ISNUMBER($L36)))),NOT(ISNUMBER($N36)),NOT(ISNUMBER($O36)),NOT(ISNUMBER($P36)),NOT(ISNUMBER($Q36)),AND(OR($F36="Split AC",$F36="Heat Pump",$F36="Packaged Unit",$F36="Rooftop Unit"),OR($G36="Cooling",$G36="Heating"),OR(NOT(ISNUMBER($R36)),NOT(ISNUMBER($S36)))),$T36="",$U36="",$V36="",$W36=""),"Incomplete",IF(OR($W36="Needs Review",AND(OR($G36="Cooling",$G36="Heating"),OR(IFERROR($M36&lt;VLOOKUP($G36,Assumptions!$A$5:$C$7,2,FALSE),FALSE),IFERROR($M36&gt;VLOOKUP($G36,Assumptions!$A$5:$C$7,3,FALSE),FALSE))),IF(AND(ISNUMBER($N36),ISNUMBER($O36)),IFERROR(ABS($N36-$O36)/$O36&gt;Assumptions!$F$5,FALSE),FALSE),IF(AND(ISNUMBER($P36),ISNUMBER($Q36)),IFERROR($P36/$Q36&gt;Assumptions!$F$6,FALSE),FALSE)),"Human check","Within review limits")))</f>
        <v/>
      </c>
      <c r="AB36" s="20">
        <f>IF($A36="","",IF(OR($B36="",$C36="",$D36="",$E36="",$F36="",$G36="",$H36="",$I36="",COUNTBLANK($T36:$W36)&gt;0,COUNTIF($T36:$W36,"Pending")&gt;0,$AA36="Incomplete"),"Open",IF(OR(COUNTIF($T36:$W36,"Needs Review")&gt;0,$AA36="Human check"),"Needs Review",IF(AND($X36="Signed Off",ISNUMBER($Y36)),"Complete","Awaiting Sign-Off"))))</f>
        <v/>
      </c>
      <c r="AD36">
        <f>""</f>
        <v/>
      </c>
      <c r="AE36">
        <f>""</f>
        <v/>
      </c>
      <c r="AF36">
        <f>""</f>
        <v/>
      </c>
      <c r="AG36">
        <f>""</f>
        <v/>
      </c>
      <c r="AH36">
        <f>""</f>
        <v/>
      </c>
      <c r="AI36">
        <f>""</f>
        <v/>
      </c>
      <c r="AJ36">
        <f>""</f>
        <v/>
      </c>
    </row>
    <row r="37" ht="22" customHeight="1">
      <c r="A37" s="14" t="n"/>
      <c r="B37" s="15" t="n"/>
      <c r="C37" s="14" t="n"/>
      <c r="D37" s="14" t="n"/>
      <c r="E37" s="14" t="n"/>
      <c r="F37" s="16" t="n"/>
      <c r="G37" s="16" t="n"/>
      <c r="H37" s="16" t="n"/>
      <c r="I37" s="16" t="n"/>
      <c r="J37" s="26" t="n"/>
      <c r="K37" s="26" t="n"/>
      <c r="L37" s="26" t="n"/>
      <c r="M37" s="28">
        <f>IF(AND(ISNUMBER($K37),ISNUMBER($L37)),ABS($K37-$L37),"")</f>
        <v/>
      </c>
      <c r="N37" s="26" t="n"/>
      <c r="O37" s="26" t="n"/>
      <c r="P37" s="26" t="n"/>
      <c r="Q37" s="26" t="n"/>
      <c r="R37" s="26" t="n"/>
      <c r="S37" s="26" t="n"/>
      <c r="T37" s="16" t="n"/>
      <c r="U37" s="16" t="n"/>
      <c r="V37" s="16" t="n"/>
      <c r="W37" s="16" t="n"/>
      <c r="X37" s="16" t="n"/>
      <c r="Y37" s="15" t="n"/>
      <c r="Z37" s="19" t="n"/>
      <c r="AA37" s="22">
        <f>IF($A37="","",IF(OR($F37="",$G37="",AND(OR($G37="Cooling",$G37="Heating"),OR(NOT(ISNUMBER($J37)),NOT(ISNUMBER($K37)),NOT(ISNUMBER($L37)))),NOT(ISNUMBER($N37)),NOT(ISNUMBER($O37)),NOT(ISNUMBER($P37)),NOT(ISNUMBER($Q37)),AND(OR($F37="Split AC",$F37="Heat Pump",$F37="Packaged Unit",$F37="Rooftop Unit"),OR($G37="Cooling",$G37="Heating"),OR(NOT(ISNUMBER($R37)),NOT(ISNUMBER($S37)))),$T37="",$U37="",$V37="",$W37=""),"Incomplete",IF(OR($W37="Needs Review",AND(OR($G37="Cooling",$G37="Heating"),OR(IFERROR($M37&lt;VLOOKUP($G37,Assumptions!$A$5:$C$7,2,FALSE),FALSE),IFERROR($M37&gt;VLOOKUP($G37,Assumptions!$A$5:$C$7,3,FALSE),FALSE))),IF(AND(ISNUMBER($N37),ISNUMBER($O37)),IFERROR(ABS($N37-$O37)/$O37&gt;Assumptions!$F$5,FALSE),FALSE),IF(AND(ISNUMBER($P37),ISNUMBER($Q37)),IFERROR($P37/$Q37&gt;Assumptions!$F$6,FALSE),FALSE)),"Human check","Within review limits")))</f>
        <v/>
      </c>
      <c r="AB37" s="22">
        <f>IF($A37="","",IF(OR($B37="",$C37="",$D37="",$E37="",$F37="",$G37="",$H37="",$I37="",COUNTBLANK($T37:$W37)&gt;0,COUNTIF($T37:$W37,"Pending")&gt;0,$AA37="Incomplete"),"Open",IF(OR(COUNTIF($T37:$W37,"Needs Review")&gt;0,$AA37="Human check"),"Needs Review",IF(AND($X37="Signed Off",ISNUMBER($Y37)),"Complete","Awaiting Sign-Off"))))</f>
        <v/>
      </c>
      <c r="AD37">
        <f>""</f>
        <v/>
      </c>
      <c r="AE37">
        <f>""</f>
        <v/>
      </c>
      <c r="AF37">
        <f>""</f>
        <v/>
      </c>
      <c r="AG37">
        <f>""</f>
        <v/>
      </c>
      <c r="AH37">
        <f>""</f>
        <v/>
      </c>
      <c r="AI37">
        <f>""</f>
        <v/>
      </c>
      <c r="AJ37">
        <f>""</f>
        <v/>
      </c>
    </row>
    <row r="38" ht="22" customHeight="1">
      <c r="A38" s="14" t="n"/>
      <c r="B38" s="15" t="n"/>
      <c r="C38" s="14" t="n"/>
      <c r="D38" s="14" t="n"/>
      <c r="E38" s="14" t="n"/>
      <c r="F38" s="16" t="n"/>
      <c r="G38" s="16" t="n"/>
      <c r="H38" s="16" t="n"/>
      <c r="I38" s="16" t="n"/>
      <c r="J38" s="26" t="n"/>
      <c r="K38" s="26" t="n"/>
      <c r="L38" s="26" t="n"/>
      <c r="M38" s="27">
        <f>IF(AND(ISNUMBER($K38),ISNUMBER($L38)),ABS($K38-$L38),"")</f>
        <v/>
      </c>
      <c r="N38" s="26" t="n"/>
      <c r="O38" s="26" t="n"/>
      <c r="P38" s="26" t="n"/>
      <c r="Q38" s="26" t="n"/>
      <c r="R38" s="26" t="n"/>
      <c r="S38" s="26" t="n"/>
      <c r="T38" s="16" t="n"/>
      <c r="U38" s="16" t="n"/>
      <c r="V38" s="16" t="n"/>
      <c r="W38" s="16" t="n"/>
      <c r="X38" s="16" t="n"/>
      <c r="Y38" s="15" t="n"/>
      <c r="Z38" s="19" t="n"/>
      <c r="AA38" s="20">
        <f>IF($A38="","",IF(OR($F38="",$G38="",AND(OR($G38="Cooling",$G38="Heating"),OR(NOT(ISNUMBER($J38)),NOT(ISNUMBER($K38)),NOT(ISNUMBER($L38)))),NOT(ISNUMBER($N38)),NOT(ISNUMBER($O38)),NOT(ISNUMBER($P38)),NOT(ISNUMBER($Q38)),AND(OR($F38="Split AC",$F38="Heat Pump",$F38="Packaged Unit",$F38="Rooftop Unit"),OR($G38="Cooling",$G38="Heating"),OR(NOT(ISNUMBER($R38)),NOT(ISNUMBER($S38)))),$T38="",$U38="",$V38="",$W38=""),"Incomplete",IF(OR($W38="Needs Review",AND(OR($G38="Cooling",$G38="Heating"),OR(IFERROR($M38&lt;VLOOKUP($G38,Assumptions!$A$5:$C$7,2,FALSE),FALSE),IFERROR($M38&gt;VLOOKUP($G38,Assumptions!$A$5:$C$7,3,FALSE),FALSE))),IF(AND(ISNUMBER($N38),ISNUMBER($O38)),IFERROR(ABS($N38-$O38)/$O38&gt;Assumptions!$F$5,FALSE),FALSE),IF(AND(ISNUMBER($P38),ISNUMBER($Q38)),IFERROR($P38/$Q38&gt;Assumptions!$F$6,FALSE),FALSE)),"Human check","Within review limits")))</f>
        <v/>
      </c>
      <c r="AB38" s="20">
        <f>IF($A38="","",IF(OR($B38="",$C38="",$D38="",$E38="",$F38="",$G38="",$H38="",$I38="",COUNTBLANK($T38:$W38)&gt;0,COUNTIF($T38:$W38,"Pending")&gt;0,$AA38="Incomplete"),"Open",IF(OR(COUNTIF($T38:$W38,"Needs Review")&gt;0,$AA38="Human check"),"Needs Review",IF(AND($X38="Signed Off",ISNUMBER($Y38)),"Complete","Awaiting Sign-Off"))))</f>
        <v/>
      </c>
      <c r="AD38">
        <f>""</f>
        <v/>
      </c>
      <c r="AE38">
        <f>""</f>
        <v/>
      </c>
      <c r="AF38">
        <f>""</f>
        <v/>
      </c>
      <c r="AG38">
        <f>""</f>
        <v/>
      </c>
      <c r="AH38">
        <f>""</f>
        <v/>
      </c>
      <c r="AI38">
        <f>""</f>
        <v/>
      </c>
      <c r="AJ38">
        <f>""</f>
        <v/>
      </c>
    </row>
    <row r="39" ht="22" customHeight="1">
      <c r="A39" s="14" t="n"/>
      <c r="B39" s="15" t="n"/>
      <c r="C39" s="14" t="n"/>
      <c r="D39" s="14" t="n"/>
      <c r="E39" s="14" t="n"/>
      <c r="F39" s="16" t="n"/>
      <c r="G39" s="16" t="n"/>
      <c r="H39" s="16" t="n"/>
      <c r="I39" s="16" t="n"/>
      <c r="J39" s="26" t="n"/>
      <c r="K39" s="26" t="n"/>
      <c r="L39" s="26" t="n"/>
      <c r="M39" s="28">
        <f>IF(AND(ISNUMBER($K39),ISNUMBER($L39)),ABS($K39-$L39),"")</f>
        <v/>
      </c>
      <c r="N39" s="26" t="n"/>
      <c r="O39" s="26" t="n"/>
      <c r="P39" s="26" t="n"/>
      <c r="Q39" s="26" t="n"/>
      <c r="R39" s="26" t="n"/>
      <c r="S39" s="26" t="n"/>
      <c r="T39" s="16" t="n"/>
      <c r="U39" s="16" t="n"/>
      <c r="V39" s="16" t="n"/>
      <c r="W39" s="16" t="n"/>
      <c r="X39" s="16" t="n"/>
      <c r="Y39" s="15" t="n"/>
      <c r="Z39" s="19" t="n"/>
      <c r="AA39" s="22">
        <f>IF($A39="","",IF(OR($F39="",$G39="",AND(OR($G39="Cooling",$G39="Heating"),OR(NOT(ISNUMBER($J39)),NOT(ISNUMBER($K39)),NOT(ISNUMBER($L39)))),NOT(ISNUMBER($N39)),NOT(ISNUMBER($O39)),NOT(ISNUMBER($P39)),NOT(ISNUMBER($Q39)),AND(OR($F39="Split AC",$F39="Heat Pump",$F39="Packaged Unit",$F39="Rooftop Unit"),OR($G39="Cooling",$G39="Heating"),OR(NOT(ISNUMBER($R39)),NOT(ISNUMBER($S39)))),$T39="",$U39="",$V39="",$W39=""),"Incomplete",IF(OR($W39="Needs Review",AND(OR($G39="Cooling",$G39="Heating"),OR(IFERROR($M39&lt;VLOOKUP($G39,Assumptions!$A$5:$C$7,2,FALSE),FALSE),IFERROR($M39&gt;VLOOKUP($G39,Assumptions!$A$5:$C$7,3,FALSE),FALSE))),IF(AND(ISNUMBER($N39),ISNUMBER($O39)),IFERROR(ABS($N39-$O39)/$O39&gt;Assumptions!$F$5,FALSE),FALSE),IF(AND(ISNUMBER($P39),ISNUMBER($Q39)),IFERROR($P39/$Q39&gt;Assumptions!$F$6,FALSE),FALSE)),"Human check","Within review limits")))</f>
        <v/>
      </c>
      <c r="AB39" s="22">
        <f>IF($A39="","",IF(OR($B39="",$C39="",$D39="",$E39="",$F39="",$G39="",$H39="",$I39="",COUNTBLANK($T39:$W39)&gt;0,COUNTIF($T39:$W39,"Pending")&gt;0,$AA39="Incomplete"),"Open",IF(OR(COUNTIF($T39:$W39,"Needs Review")&gt;0,$AA39="Human check"),"Needs Review",IF(AND($X39="Signed Off",ISNUMBER($Y39)),"Complete","Awaiting Sign-Off"))))</f>
        <v/>
      </c>
      <c r="AD39">
        <f>""</f>
        <v/>
      </c>
      <c r="AE39">
        <f>""</f>
        <v/>
      </c>
      <c r="AF39">
        <f>""</f>
        <v/>
      </c>
      <c r="AG39">
        <f>""</f>
        <v/>
      </c>
      <c r="AH39">
        <f>""</f>
        <v/>
      </c>
      <c r="AI39">
        <f>""</f>
        <v/>
      </c>
      <c r="AJ39">
        <f>""</f>
        <v/>
      </c>
    </row>
    <row r="40" ht="22" customHeight="1">
      <c r="A40" s="14" t="n"/>
      <c r="B40" s="15" t="n"/>
      <c r="C40" s="14" t="n"/>
      <c r="D40" s="14" t="n"/>
      <c r="E40" s="14" t="n"/>
      <c r="F40" s="16" t="n"/>
      <c r="G40" s="16" t="n"/>
      <c r="H40" s="16" t="n"/>
      <c r="I40" s="16" t="n"/>
      <c r="J40" s="26" t="n"/>
      <c r="K40" s="26" t="n"/>
      <c r="L40" s="26" t="n"/>
      <c r="M40" s="27">
        <f>IF(AND(ISNUMBER($K40),ISNUMBER($L40)),ABS($K40-$L40),"")</f>
        <v/>
      </c>
      <c r="N40" s="26" t="n"/>
      <c r="O40" s="26" t="n"/>
      <c r="P40" s="26" t="n"/>
      <c r="Q40" s="26" t="n"/>
      <c r="R40" s="26" t="n"/>
      <c r="S40" s="26" t="n"/>
      <c r="T40" s="16" t="n"/>
      <c r="U40" s="16" t="n"/>
      <c r="V40" s="16" t="n"/>
      <c r="W40" s="16" t="n"/>
      <c r="X40" s="16" t="n"/>
      <c r="Y40" s="15" t="n"/>
      <c r="Z40" s="19" t="n"/>
      <c r="AA40" s="20">
        <f>IF($A40="","",IF(OR($F40="",$G40="",AND(OR($G40="Cooling",$G40="Heating"),OR(NOT(ISNUMBER($J40)),NOT(ISNUMBER($K40)),NOT(ISNUMBER($L40)))),NOT(ISNUMBER($N40)),NOT(ISNUMBER($O40)),NOT(ISNUMBER($P40)),NOT(ISNUMBER($Q40)),AND(OR($F40="Split AC",$F40="Heat Pump",$F40="Packaged Unit",$F40="Rooftop Unit"),OR($G40="Cooling",$G40="Heating"),OR(NOT(ISNUMBER($R40)),NOT(ISNUMBER($S40)))),$T40="",$U40="",$V40="",$W40=""),"Incomplete",IF(OR($W40="Needs Review",AND(OR($G40="Cooling",$G40="Heating"),OR(IFERROR($M40&lt;VLOOKUP($G40,Assumptions!$A$5:$C$7,2,FALSE),FALSE),IFERROR($M40&gt;VLOOKUP($G40,Assumptions!$A$5:$C$7,3,FALSE),FALSE))),IF(AND(ISNUMBER($N40),ISNUMBER($O40)),IFERROR(ABS($N40-$O40)/$O40&gt;Assumptions!$F$5,FALSE),FALSE),IF(AND(ISNUMBER($P40),ISNUMBER($Q40)),IFERROR($P40/$Q40&gt;Assumptions!$F$6,FALSE),FALSE)),"Human check","Within review limits")))</f>
        <v/>
      </c>
      <c r="AB40" s="20">
        <f>IF($A40="","",IF(OR($B40="",$C40="",$D40="",$E40="",$F40="",$G40="",$H40="",$I40="",COUNTBLANK($T40:$W40)&gt;0,COUNTIF($T40:$W40,"Pending")&gt;0,$AA40="Incomplete"),"Open",IF(OR(COUNTIF($T40:$W40,"Needs Review")&gt;0,$AA40="Human check"),"Needs Review",IF(AND($X40="Signed Off",ISNUMBER($Y40)),"Complete","Awaiting Sign-Off"))))</f>
        <v/>
      </c>
      <c r="AD40">
        <f>""</f>
        <v/>
      </c>
      <c r="AE40">
        <f>""</f>
        <v/>
      </c>
      <c r="AF40">
        <f>""</f>
        <v/>
      </c>
      <c r="AG40">
        <f>""</f>
        <v/>
      </c>
      <c r="AH40">
        <f>""</f>
        <v/>
      </c>
      <c r="AI40">
        <f>""</f>
        <v/>
      </c>
      <c r="AJ40">
        <f>""</f>
        <v/>
      </c>
    </row>
    <row r="41" ht="22" customHeight="1">
      <c r="A41" s="14" t="n"/>
      <c r="B41" s="15" t="n"/>
      <c r="C41" s="14" t="n"/>
      <c r="D41" s="14" t="n"/>
      <c r="E41" s="14" t="n"/>
      <c r="F41" s="16" t="n"/>
      <c r="G41" s="16" t="n"/>
      <c r="H41" s="16" t="n"/>
      <c r="I41" s="16" t="n"/>
      <c r="J41" s="26" t="n"/>
      <c r="K41" s="26" t="n"/>
      <c r="L41" s="26" t="n"/>
      <c r="M41" s="28">
        <f>IF(AND(ISNUMBER($K41),ISNUMBER($L41)),ABS($K41-$L41),"")</f>
        <v/>
      </c>
      <c r="N41" s="26" t="n"/>
      <c r="O41" s="26" t="n"/>
      <c r="P41" s="26" t="n"/>
      <c r="Q41" s="26" t="n"/>
      <c r="R41" s="26" t="n"/>
      <c r="S41" s="26" t="n"/>
      <c r="T41" s="16" t="n"/>
      <c r="U41" s="16" t="n"/>
      <c r="V41" s="16" t="n"/>
      <c r="W41" s="16" t="n"/>
      <c r="X41" s="16" t="n"/>
      <c r="Y41" s="15" t="n"/>
      <c r="Z41" s="19" t="n"/>
      <c r="AA41" s="22">
        <f>IF($A41="","",IF(OR($F41="",$G41="",AND(OR($G41="Cooling",$G41="Heating"),OR(NOT(ISNUMBER($J41)),NOT(ISNUMBER($K41)),NOT(ISNUMBER($L41)))),NOT(ISNUMBER($N41)),NOT(ISNUMBER($O41)),NOT(ISNUMBER($P41)),NOT(ISNUMBER($Q41)),AND(OR($F41="Split AC",$F41="Heat Pump",$F41="Packaged Unit",$F41="Rooftop Unit"),OR($G41="Cooling",$G41="Heating"),OR(NOT(ISNUMBER($R41)),NOT(ISNUMBER($S41)))),$T41="",$U41="",$V41="",$W41=""),"Incomplete",IF(OR($W41="Needs Review",AND(OR($G41="Cooling",$G41="Heating"),OR(IFERROR($M41&lt;VLOOKUP($G41,Assumptions!$A$5:$C$7,2,FALSE),FALSE),IFERROR($M41&gt;VLOOKUP($G41,Assumptions!$A$5:$C$7,3,FALSE),FALSE))),IF(AND(ISNUMBER($N41),ISNUMBER($O41)),IFERROR(ABS($N41-$O41)/$O41&gt;Assumptions!$F$5,FALSE),FALSE),IF(AND(ISNUMBER($P41),ISNUMBER($Q41)),IFERROR($P41/$Q41&gt;Assumptions!$F$6,FALSE),FALSE)),"Human check","Within review limits")))</f>
        <v/>
      </c>
      <c r="AB41" s="22">
        <f>IF($A41="","",IF(OR($B41="",$C41="",$D41="",$E41="",$F41="",$G41="",$H41="",$I41="",COUNTBLANK($T41:$W41)&gt;0,COUNTIF($T41:$W41,"Pending")&gt;0,$AA41="Incomplete"),"Open",IF(OR(COUNTIF($T41:$W41,"Needs Review")&gt;0,$AA41="Human check"),"Needs Review",IF(AND($X41="Signed Off",ISNUMBER($Y41)),"Complete","Awaiting Sign-Off"))))</f>
        <v/>
      </c>
      <c r="AD41">
        <f>""</f>
        <v/>
      </c>
      <c r="AE41">
        <f>""</f>
        <v/>
      </c>
      <c r="AF41">
        <f>""</f>
        <v/>
      </c>
      <c r="AG41">
        <f>""</f>
        <v/>
      </c>
      <c r="AH41">
        <f>""</f>
        <v/>
      </c>
      <c r="AI41">
        <f>""</f>
        <v/>
      </c>
      <c r="AJ41">
        <f>""</f>
        <v/>
      </c>
    </row>
    <row r="42" ht="22" customHeight="1">
      <c r="A42" s="14" t="n"/>
      <c r="B42" s="15" t="n"/>
      <c r="C42" s="14" t="n"/>
      <c r="D42" s="14" t="n"/>
      <c r="E42" s="14" t="n"/>
      <c r="F42" s="16" t="n"/>
      <c r="G42" s="16" t="n"/>
      <c r="H42" s="16" t="n"/>
      <c r="I42" s="16" t="n"/>
      <c r="J42" s="26" t="n"/>
      <c r="K42" s="26" t="n"/>
      <c r="L42" s="26" t="n"/>
      <c r="M42" s="27">
        <f>IF(AND(ISNUMBER($K42),ISNUMBER($L42)),ABS($K42-$L42),"")</f>
        <v/>
      </c>
      <c r="N42" s="26" t="n"/>
      <c r="O42" s="26" t="n"/>
      <c r="P42" s="26" t="n"/>
      <c r="Q42" s="26" t="n"/>
      <c r="R42" s="26" t="n"/>
      <c r="S42" s="26" t="n"/>
      <c r="T42" s="16" t="n"/>
      <c r="U42" s="16" t="n"/>
      <c r="V42" s="16" t="n"/>
      <c r="W42" s="16" t="n"/>
      <c r="X42" s="16" t="n"/>
      <c r="Y42" s="15" t="n"/>
      <c r="Z42" s="19" t="n"/>
      <c r="AA42" s="20">
        <f>IF($A42="","",IF(OR($F42="",$G42="",AND(OR($G42="Cooling",$G42="Heating"),OR(NOT(ISNUMBER($J42)),NOT(ISNUMBER($K42)),NOT(ISNUMBER($L42)))),NOT(ISNUMBER($N42)),NOT(ISNUMBER($O42)),NOT(ISNUMBER($P42)),NOT(ISNUMBER($Q42)),AND(OR($F42="Split AC",$F42="Heat Pump",$F42="Packaged Unit",$F42="Rooftop Unit"),OR($G42="Cooling",$G42="Heating"),OR(NOT(ISNUMBER($R42)),NOT(ISNUMBER($S42)))),$T42="",$U42="",$V42="",$W42=""),"Incomplete",IF(OR($W42="Needs Review",AND(OR($G42="Cooling",$G42="Heating"),OR(IFERROR($M42&lt;VLOOKUP($G42,Assumptions!$A$5:$C$7,2,FALSE),FALSE),IFERROR($M42&gt;VLOOKUP($G42,Assumptions!$A$5:$C$7,3,FALSE),FALSE))),IF(AND(ISNUMBER($N42),ISNUMBER($O42)),IFERROR(ABS($N42-$O42)/$O42&gt;Assumptions!$F$5,FALSE),FALSE),IF(AND(ISNUMBER($P42),ISNUMBER($Q42)),IFERROR($P42/$Q42&gt;Assumptions!$F$6,FALSE),FALSE)),"Human check","Within review limits")))</f>
        <v/>
      </c>
      <c r="AB42" s="20">
        <f>IF($A42="","",IF(OR($B42="",$C42="",$D42="",$E42="",$F42="",$G42="",$H42="",$I42="",COUNTBLANK($T42:$W42)&gt;0,COUNTIF($T42:$W42,"Pending")&gt;0,$AA42="Incomplete"),"Open",IF(OR(COUNTIF($T42:$W42,"Needs Review")&gt;0,$AA42="Human check"),"Needs Review",IF(AND($X42="Signed Off",ISNUMBER($Y42)),"Complete","Awaiting Sign-Off"))))</f>
        <v/>
      </c>
      <c r="AD42">
        <f>""</f>
        <v/>
      </c>
      <c r="AE42">
        <f>""</f>
        <v/>
      </c>
      <c r="AF42">
        <f>""</f>
        <v/>
      </c>
      <c r="AG42">
        <f>""</f>
        <v/>
      </c>
      <c r="AH42">
        <f>""</f>
        <v/>
      </c>
      <c r="AI42">
        <f>""</f>
        <v/>
      </c>
      <c r="AJ42">
        <f>""</f>
        <v/>
      </c>
    </row>
    <row r="43" ht="22" customHeight="1">
      <c r="A43" s="14" t="n"/>
      <c r="B43" s="15" t="n"/>
      <c r="C43" s="14" t="n"/>
      <c r="D43" s="14" t="n"/>
      <c r="E43" s="14" t="n"/>
      <c r="F43" s="16" t="n"/>
      <c r="G43" s="16" t="n"/>
      <c r="H43" s="16" t="n"/>
      <c r="I43" s="16" t="n"/>
      <c r="J43" s="26" t="n"/>
      <c r="K43" s="26" t="n"/>
      <c r="L43" s="26" t="n"/>
      <c r="M43" s="28">
        <f>IF(AND(ISNUMBER($K43),ISNUMBER($L43)),ABS($K43-$L43),"")</f>
        <v/>
      </c>
      <c r="N43" s="26" t="n"/>
      <c r="O43" s="26" t="n"/>
      <c r="P43" s="26" t="n"/>
      <c r="Q43" s="26" t="n"/>
      <c r="R43" s="26" t="n"/>
      <c r="S43" s="26" t="n"/>
      <c r="T43" s="16" t="n"/>
      <c r="U43" s="16" t="n"/>
      <c r="V43" s="16" t="n"/>
      <c r="W43" s="16" t="n"/>
      <c r="X43" s="16" t="n"/>
      <c r="Y43" s="15" t="n"/>
      <c r="Z43" s="19" t="n"/>
      <c r="AA43" s="22">
        <f>IF($A43="","",IF(OR($F43="",$G43="",AND(OR($G43="Cooling",$G43="Heating"),OR(NOT(ISNUMBER($J43)),NOT(ISNUMBER($K43)),NOT(ISNUMBER($L43)))),NOT(ISNUMBER($N43)),NOT(ISNUMBER($O43)),NOT(ISNUMBER($P43)),NOT(ISNUMBER($Q43)),AND(OR($F43="Split AC",$F43="Heat Pump",$F43="Packaged Unit",$F43="Rooftop Unit"),OR($G43="Cooling",$G43="Heating"),OR(NOT(ISNUMBER($R43)),NOT(ISNUMBER($S43)))),$T43="",$U43="",$V43="",$W43=""),"Incomplete",IF(OR($W43="Needs Review",AND(OR($G43="Cooling",$G43="Heating"),OR(IFERROR($M43&lt;VLOOKUP($G43,Assumptions!$A$5:$C$7,2,FALSE),FALSE),IFERROR($M43&gt;VLOOKUP($G43,Assumptions!$A$5:$C$7,3,FALSE),FALSE))),IF(AND(ISNUMBER($N43),ISNUMBER($O43)),IFERROR(ABS($N43-$O43)/$O43&gt;Assumptions!$F$5,FALSE),FALSE),IF(AND(ISNUMBER($P43),ISNUMBER($Q43)),IFERROR($P43/$Q43&gt;Assumptions!$F$6,FALSE),FALSE)),"Human check","Within review limits")))</f>
        <v/>
      </c>
      <c r="AB43" s="22">
        <f>IF($A43="","",IF(OR($B43="",$C43="",$D43="",$E43="",$F43="",$G43="",$H43="",$I43="",COUNTBLANK($T43:$W43)&gt;0,COUNTIF($T43:$W43,"Pending")&gt;0,$AA43="Incomplete"),"Open",IF(OR(COUNTIF($T43:$W43,"Needs Review")&gt;0,$AA43="Human check"),"Needs Review",IF(AND($X43="Signed Off",ISNUMBER($Y43)),"Complete","Awaiting Sign-Off"))))</f>
        <v/>
      </c>
      <c r="AD43">
        <f>""</f>
        <v/>
      </c>
      <c r="AE43">
        <f>""</f>
        <v/>
      </c>
      <c r="AF43">
        <f>""</f>
        <v/>
      </c>
      <c r="AG43">
        <f>""</f>
        <v/>
      </c>
      <c r="AH43">
        <f>""</f>
        <v/>
      </c>
      <c r="AI43">
        <f>""</f>
        <v/>
      </c>
      <c r="AJ43">
        <f>""</f>
        <v/>
      </c>
    </row>
    <row r="44" ht="22" customHeight="1">
      <c r="A44" s="14" t="n"/>
      <c r="B44" s="15" t="n"/>
      <c r="C44" s="14" t="n"/>
      <c r="D44" s="14" t="n"/>
      <c r="E44" s="14" t="n"/>
      <c r="F44" s="16" t="n"/>
      <c r="G44" s="16" t="n"/>
      <c r="H44" s="16" t="n"/>
      <c r="I44" s="16" t="n"/>
      <c r="J44" s="26" t="n"/>
      <c r="K44" s="26" t="n"/>
      <c r="L44" s="26" t="n"/>
      <c r="M44" s="27">
        <f>IF(AND(ISNUMBER($K44),ISNUMBER($L44)),ABS($K44-$L44),"")</f>
        <v/>
      </c>
      <c r="N44" s="26" t="n"/>
      <c r="O44" s="26" t="n"/>
      <c r="P44" s="26" t="n"/>
      <c r="Q44" s="26" t="n"/>
      <c r="R44" s="26" t="n"/>
      <c r="S44" s="26" t="n"/>
      <c r="T44" s="16" t="n"/>
      <c r="U44" s="16" t="n"/>
      <c r="V44" s="16" t="n"/>
      <c r="W44" s="16" t="n"/>
      <c r="X44" s="16" t="n"/>
      <c r="Y44" s="15" t="n"/>
      <c r="Z44" s="19" t="n"/>
      <c r="AA44" s="20">
        <f>IF($A44="","",IF(OR($F44="",$G44="",AND(OR($G44="Cooling",$G44="Heating"),OR(NOT(ISNUMBER($J44)),NOT(ISNUMBER($K44)),NOT(ISNUMBER($L44)))),NOT(ISNUMBER($N44)),NOT(ISNUMBER($O44)),NOT(ISNUMBER($P44)),NOT(ISNUMBER($Q44)),AND(OR($F44="Split AC",$F44="Heat Pump",$F44="Packaged Unit",$F44="Rooftop Unit"),OR($G44="Cooling",$G44="Heating"),OR(NOT(ISNUMBER($R44)),NOT(ISNUMBER($S44)))),$T44="",$U44="",$V44="",$W44=""),"Incomplete",IF(OR($W44="Needs Review",AND(OR($G44="Cooling",$G44="Heating"),OR(IFERROR($M44&lt;VLOOKUP($G44,Assumptions!$A$5:$C$7,2,FALSE),FALSE),IFERROR($M44&gt;VLOOKUP($G44,Assumptions!$A$5:$C$7,3,FALSE),FALSE))),IF(AND(ISNUMBER($N44),ISNUMBER($O44)),IFERROR(ABS($N44-$O44)/$O44&gt;Assumptions!$F$5,FALSE),FALSE),IF(AND(ISNUMBER($P44),ISNUMBER($Q44)),IFERROR($P44/$Q44&gt;Assumptions!$F$6,FALSE),FALSE)),"Human check","Within review limits")))</f>
        <v/>
      </c>
      <c r="AB44" s="20">
        <f>IF($A44="","",IF(OR($B44="",$C44="",$D44="",$E44="",$F44="",$G44="",$H44="",$I44="",COUNTBLANK($T44:$W44)&gt;0,COUNTIF($T44:$W44,"Pending")&gt;0,$AA44="Incomplete"),"Open",IF(OR(COUNTIF($T44:$W44,"Needs Review")&gt;0,$AA44="Human check"),"Needs Review",IF(AND($X44="Signed Off",ISNUMBER($Y44)),"Complete","Awaiting Sign-Off"))))</f>
        <v/>
      </c>
      <c r="AD44">
        <f>""</f>
        <v/>
      </c>
      <c r="AE44">
        <f>""</f>
        <v/>
      </c>
      <c r="AF44">
        <f>""</f>
        <v/>
      </c>
      <c r="AG44">
        <f>""</f>
        <v/>
      </c>
      <c r="AH44">
        <f>""</f>
        <v/>
      </c>
      <c r="AI44">
        <f>""</f>
        <v/>
      </c>
      <c r="AJ44">
        <f>""</f>
        <v/>
      </c>
    </row>
    <row r="45" ht="22" customHeight="1">
      <c r="A45" s="14" t="n"/>
      <c r="B45" s="15" t="n"/>
      <c r="C45" s="14" t="n"/>
      <c r="D45" s="14" t="n"/>
      <c r="E45" s="14" t="n"/>
      <c r="F45" s="16" t="n"/>
      <c r="G45" s="16" t="n"/>
      <c r="H45" s="16" t="n"/>
      <c r="I45" s="16" t="n"/>
      <c r="J45" s="26" t="n"/>
      <c r="K45" s="26" t="n"/>
      <c r="L45" s="26" t="n"/>
      <c r="M45" s="28">
        <f>IF(AND(ISNUMBER($K45),ISNUMBER($L45)),ABS($K45-$L45),"")</f>
        <v/>
      </c>
      <c r="N45" s="26" t="n"/>
      <c r="O45" s="26" t="n"/>
      <c r="P45" s="26" t="n"/>
      <c r="Q45" s="26" t="n"/>
      <c r="R45" s="26" t="n"/>
      <c r="S45" s="26" t="n"/>
      <c r="T45" s="16" t="n"/>
      <c r="U45" s="16" t="n"/>
      <c r="V45" s="16" t="n"/>
      <c r="W45" s="16" t="n"/>
      <c r="X45" s="16" t="n"/>
      <c r="Y45" s="15" t="n"/>
      <c r="Z45" s="19" t="n"/>
      <c r="AA45" s="22">
        <f>IF($A45="","",IF(OR($F45="",$G45="",AND(OR($G45="Cooling",$G45="Heating"),OR(NOT(ISNUMBER($J45)),NOT(ISNUMBER($K45)),NOT(ISNUMBER($L45)))),NOT(ISNUMBER($N45)),NOT(ISNUMBER($O45)),NOT(ISNUMBER($P45)),NOT(ISNUMBER($Q45)),AND(OR($F45="Split AC",$F45="Heat Pump",$F45="Packaged Unit",$F45="Rooftop Unit"),OR($G45="Cooling",$G45="Heating"),OR(NOT(ISNUMBER($R45)),NOT(ISNUMBER($S45)))),$T45="",$U45="",$V45="",$W45=""),"Incomplete",IF(OR($W45="Needs Review",AND(OR($G45="Cooling",$G45="Heating"),OR(IFERROR($M45&lt;VLOOKUP($G45,Assumptions!$A$5:$C$7,2,FALSE),FALSE),IFERROR($M45&gt;VLOOKUP($G45,Assumptions!$A$5:$C$7,3,FALSE),FALSE))),IF(AND(ISNUMBER($N45),ISNUMBER($O45)),IFERROR(ABS($N45-$O45)/$O45&gt;Assumptions!$F$5,FALSE),FALSE),IF(AND(ISNUMBER($P45),ISNUMBER($Q45)),IFERROR($P45/$Q45&gt;Assumptions!$F$6,FALSE),FALSE)),"Human check","Within review limits")))</f>
        <v/>
      </c>
      <c r="AB45" s="22">
        <f>IF($A45="","",IF(OR($B45="",$C45="",$D45="",$E45="",$F45="",$G45="",$H45="",$I45="",COUNTBLANK($T45:$W45)&gt;0,COUNTIF($T45:$W45,"Pending")&gt;0,$AA45="Incomplete"),"Open",IF(OR(COUNTIF($T45:$W45,"Needs Review")&gt;0,$AA45="Human check"),"Needs Review",IF(AND($X45="Signed Off",ISNUMBER($Y45)),"Complete","Awaiting Sign-Off"))))</f>
        <v/>
      </c>
      <c r="AD45">
        <f>""</f>
        <v/>
      </c>
      <c r="AE45">
        <f>""</f>
        <v/>
      </c>
      <c r="AF45">
        <f>""</f>
        <v/>
      </c>
      <c r="AG45">
        <f>""</f>
        <v/>
      </c>
      <c r="AH45">
        <f>""</f>
        <v/>
      </c>
      <c r="AI45">
        <f>""</f>
        <v/>
      </c>
      <c r="AJ45">
        <f>""</f>
        <v/>
      </c>
    </row>
    <row r="46" ht="22" customHeight="1">
      <c r="A46" s="14" t="n"/>
      <c r="B46" s="15" t="n"/>
      <c r="C46" s="14" t="n"/>
      <c r="D46" s="14" t="n"/>
      <c r="E46" s="14" t="n"/>
      <c r="F46" s="16" t="n"/>
      <c r="G46" s="16" t="n"/>
      <c r="H46" s="16" t="n"/>
      <c r="I46" s="16" t="n"/>
      <c r="J46" s="26" t="n"/>
      <c r="K46" s="26" t="n"/>
      <c r="L46" s="26" t="n"/>
      <c r="M46" s="27">
        <f>IF(AND(ISNUMBER($K46),ISNUMBER($L46)),ABS($K46-$L46),"")</f>
        <v/>
      </c>
      <c r="N46" s="26" t="n"/>
      <c r="O46" s="26" t="n"/>
      <c r="P46" s="26" t="n"/>
      <c r="Q46" s="26" t="n"/>
      <c r="R46" s="26" t="n"/>
      <c r="S46" s="26" t="n"/>
      <c r="T46" s="16" t="n"/>
      <c r="U46" s="16" t="n"/>
      <c r="V46" s="16" t="n"/>
      <c r="W46" s="16" t="n"/>
      <c r="X46" s="16" t="n"/>
      <c r="Y46" s="15" t="n"/>
      <c r="Z46" s="19" t="n"/>
      <c r="AA46" s="20">
        <f>IF($A46="","",IF(OR($F46="",$G46="",AND(OR($G46="Cooling",$G46="Heating"),OR(NOT(ISNUMBER($J46)),NOT(ISNUMBER($K46)),NOT(ISNUMBER($L46)))),NOT(ISNUMBER($N46)),NOT(ISNUMBER($O46)),NOT(ISNUMBER($P46)),NOT(ISNUMBER($Q46)),AND(OR($F46="Split AC",$F46="Heat Pump",$F46="Packaged Unit",$F46="Rooftop Unit"),OR($G46="Cooling",$G46="Heating"),OR(NOT(ISNUMBER($R46)),NOT(ISNUMBER($S46)))),$T46="",$U46="",$V46="",$W46=""),"Incomplete",IF(OR($W46="Needs Review",AND(OR($G46="Cooling",$G46="Heating"),OR(IFERROR($M46&lt;VLOOKUP($G46,Assumptions!$A$5:$C$7,2,FALSE),FALSE),IFERROR($M46&gt;VLOOKUP($G46,Assumptions!$A$5:$C$7,3,FALSE),FALSE))),IF(AND(ISNUMBER($N46),ISNUMBER($O46)),IFERROR(ABS($N46-$O46)/$O46&gt;Assumptions!$F$5,FALSE),FALSE),IF(AND(ISNUMBER($P46),ISNUMBER($Q46)),IFERROR($P46/$Q46&gt;Assumptions!$F$6,FALSE),FALSE)),"Human check","Within review limits")))</f>
        <v/>
      </c>
      <c r="AB46" s="20">
        <f>IF($A46="","",IF(OR($B46="",$C46="",$D46="",$E46="",$F46="",$G46="",$H46="",$I46="",COUNTBLANK($T46:$W46)&gt;0,COUNTIF($T46:$W46,"Pending")&gt;0,$AA46="Incomplete"),"Open",IF(OR(COUNTIF($T46:$W46,"Needs Review")&gt;0,$AA46="Human check"),"Needs Review",IF(AND($X46="Signed Off",ISNUMBER($Y46)),"Complete","Awaiting Sign-Off"))))</f>
        <v/>
      </c>
      <c r="AD46">
        <f>""</f>
        <v/>
      </c>
      <c r="AE46">
        <f>""</f>
        <v/>
      </c>
      <c r="AF46">
        <f>""</f>
        <v/>
      </c>
      <c r="AG46">
        <f>""</f>
        <v/>
      </c>
      <c r="AH46">
        <f>""</f>
        <v/>
      </c>
      <c r="AI46">
        <f>""</f>
        <v/>
      </c>
      <c r="AJ46">
        <f>""</f>
        <v/>
      </c>
    </row>
    <row r="47" ht="22" customHeight="1">
      <c r="A47" s="14" t="n"/>
      <c r="B47" s="15" t="n"/>
      <c r="C47" s="14" t="n"/>
      <c r="D47" s="14" t="n"/>
      <c r="E47" s="14" t="n"/>
      <c r="F47" s="16" t="n"/>
      <c r="G47" s="16" t="n"/>
      <c r="H47" s="16" t="n"/>
      <c r="I47" s="16" t="n"/>
      <c r="J47" s="26" t="n"/>
      <c r="K47" s="26" t="n"/>
      <c r="L47" s="26" t="n"/>
      <c r="M47" s="28">
        <f>IF(AND(ISNUMBER($K47),ISNUMBER($L47)),ABS($K47-$L47),"")</f>
        <v/>
      </c>
      <c r="N47" s="26" t="n"/>
      <c r="O47" s="26" t="n"/>
      <c r="P47" s="26" t="n"/>
      <c r="Q47" s="26" t="n"/>
      <c r="R47" s="26" t="n"/>
      <c r="S47" s="26" t="n"/>
      <c r="T47" s="16" t="n"/>
      <c r="U47" s="16" t="n"/>
      <c r="V47" s="16" t="n"/>
      <c r="W47" s="16" t="n"/>
      <c r="X47" s="16" t="n"/>
      <c r="Y47" s="15" t="n"/>
      <c r="Z47" s="19" t="n"/>
      <c r="AA47" s="22">
        <f>IF($A47="","",IF(OR($F47="",$G47="",AND(OR($G47="Cooling",$G47="Heating"),OR(NOT(ISNUMBER($J47)),NOT(ISNUMBER($K47)),NOT(ISNUMBER($L47)))),NOT(ISNUMBER($N47)),NOT(ISNUMBER($O47)),NOT(ISNUMBER($P47)),NOT(ISNUMBER($Q47)),AND(OR($F47="Split AC",$F47="Heat Pump",$F47="Packaged Unit",$F47="Rooftop Unit"),OR($G47="Cooling",$G47="Heating"),OR(NOT(ISNUMBER($R47)),NOT(ISNUMBER($S47)))),$T47="",$U47="",$V47="",$W47=""),"Incomplete",IF(OR($W47="Needs Review",AND(OR($G47="Cooling",$G47="Heating"),OR(IFERROR($M47&lt;VLOOKUP($G47,Assumptions!$A$5:$C$7,2,FALSE),FALSE),IFERROR($M47&gt;VLOOKUP($G47,Assumptions!$A$5:$C$7,3,FALSE),FALSE))),IF(AND(ISNUMBER($N47),ISNUMBER($O47)),IFERROR(ABS($N47-$O47)/$O47&gt;Assumptions!$F$5,FALSE),FALSE),IF(AND(ISNUMBER($P47),ISNUMBER($Q47)),IFERROR($P47/$Q47&gt;Assumptions!$F$6,FALSE),FALSE)),"Human check","Within review limits")))</f>
        <v/>
      </c>
      <c r="AB47" s="22">
        <f>IF($A47="","",IF(OR($B47="",$C47="",$D47="",$E47="",$F47="",$G47="",$H47="",$I47="",COUNTBLANK($T47:$W47)&gt;0,COUNTIF($T47:$W47,"Pending")&gt;0,$AA47="Incomplete"),"Open",IF(OR(COUNTIF($T47:$W47,"Needs Review")&gt;0,$AA47="Human check"),"Needs Review",IF(AND($X47="Signed Off",ISNUMBER($Y47)),"Complete","Awaiting Sign-Off"))))</f>
        <v/>
      </c>
      <c r="AD47">
        <f>""</f>
        <v/>
      </c>
      <c r="AE47">
        <f>""</f>
        <v/>
      </c>
      <c r="AF47">
        <f>""</f>
        <v/>
      </c>
      <c r="AG47">
        <f>""</f>
        <v/>
      </c>
      <c r="AH47">
        <f>""</f>
        <v/>
      </c>
      <c r="AI47">
        <f>""</f>
        <v/>
      </c>
      <c r="AJ47">
        <f>""</f>
        <v/>
      </c>
    </row>
    <row r="48" ht="22" customHeight="1">
      <c r="A48" s="14" t="n"/>
      <c r="B48" s="15" t="n"/>
      <c r="C48" s="14" t="n"/>
      <c r="D48" s="14" t="n"/>
      <c r="E48" s="14" t="n"/>
      <c r="F48" s="16" t="n"/>
      <c r="G48" s="16" t="n"/>
      <c r="H48" s="16" t="n"/>
      <c r="I48" s="16" t="n"/>
      <c r="J48" s="26" t="n"/>
      <c r="K48" s="26" t="n"/>
      <c r="L48" s="26" t="n"/>
      <c r="M48" s="27">
        <f>IF(AND(ISNUMBER($K48),ISNUMBER($L48)),ABS($K48-$L48),"")</f>
        <v/>
      </c>
      <c r="N48" s="26" t="n"/>
      <c r="O48" s="26" t="n"/>
      <c r="P48" s="26" t="n"/>
      <c r="Q48" s="26" t="n"/>
      <c r="R48" s="26" t="n"/>
      <c r="S48" s="26" t="n"/>
      <c r="T48" s="16" t="n"/>
      <c r="U48" s="16" t="n"/>
      <c r="V48" s="16" t="n"/>
      <c r="W48" s="16" t="n"/>
      <c r="X48" s="16" t="n"/>
      <c r="Y48" s="15" t="n"/>
      <c r="Z48" s="19" t="n"/>
      <c r="AA48" s="20">
        <f>IF($A48="","",IF(OR($F48="",$G48="",AND(OR($G48="Cooling",$G48="Heating"),OR(NOT(ISNUMBER($J48)),NOT(ISNUMBER($K48)),NOT(ISNUMBER($L48)))),NOT(ISNUMBER($N48)),NOT(ISNUMBER($O48)),NOT(ISNUMBER($P48)),NOT(ISNUMBER($Q48)),AND(OR($F48="Split AC",$F48="Heat Pump",$F48="Packaged Unit",$F48="Rooftop Unit"),OR($G48="Cooling",$G48="Heating"),OR(NOT(ISNUMBER($R48)),NOT(ISNUMBER($S48)))),$T48="",$U48="",$V48="",$W48=""),"Incomplete",IF(OR($W48="Needs Review",AND(OR($G48="Cooling",$G48="Heating"),OR(IFERROR($M48&lt;VLOOKUP($G48,Assumptions!$A$5:$C$7,2,FALSE),FALSE),IFERROR($M48&gt;VLOOKUP($G48,Assumptions!$A$5:$C$7,3,FALSE),FALSE))),IF(AND(ISNUMBER($N48),ISNUMBER($O48)),IFERROR(ABS($N48-$O48)/$O48&gt;Assumptions!$F$5,FALSE),FALSE),IF(AND(ISNUMBER($P48),ISNUMBER($Q48)),IFERROR($P48/$Q48&gt;Assumptions!$F$6,FALSE),FALSE)),"Human check","Within review limits")))</f>
        <v/>
      </c>
      <c r="AB48" s="20">
        <f>IF($A48="","",IF(OR($B48="",$C48="",$D48="",$E48="",$F48="",$G48="",$H48="",$I48="",COUNTBLANK($T48:$W48)&gt;0,COUNTIF($T48:$W48,"Pending")&gt;0,$AA48="Incomplete"),"Open",IF(OR(COUNTIF($T48:$W48,"Needs Review")&gt;0,$AA48="Human check"),"Needs Review",IF(AND($X48="Signed Off",ISNUMBER($Y48)),"Complete","Awaiting Sign-Off"))))</f>
        <v/>
      </c>
      <c r="AD48">
        <f>""</f>
        <v/>
      </c>
      <c r="AE48">
        <f>""</f>
        <v/>
      </c>
      <c r="AF48">
        <f>""</f>
        <v/>
      </c>
      <c r="AG48">
        <f>""</f>
        <v/>
      </c>
      <c r="AH48">
        <f>""</f>
        <v/>
      </c>
      <c r="AI48">
        <f>""</f>
        <v/>
      </c>
      <c r="AJ48">
        <f>""</f>
        <v/>
      </c>
    </row>
    <row r="49" ht="22" customHeight="1">
      <c r="A49" s="14" t="n"/>
      <c r="B49" s="15" t="n"/>
      <c r="C49" s="14" t="n"/>
      <c r="D49" s="14" t="n"/>
      <c r="E49" s="14" t="n"/>
      <c r="F49" s="16" t="n"/>
      <c r="G49" s="16" t="n"/>
      <c r="H49" s="16" t="n"/>
      <c r="I49" s="16" t="n"/>
      <c r="J49" s="26" t="n"/>
      <c r="K49" s="26" t="n"/>
      <c r="L49" s="26" t="n"/>
      <c r="M49" s="28">
        <f>IF(AND(ISNUMBER($K49),ISNUMBER($L49)),ABS($K49-$L49),"")</f>
        <v/>
      </c>
      <c r="N49" s="26" t="n"/>
      <c r="O49" s="26" t="n"/>
      <c r="P49" s="26" t="n"/>
      <c r="Q49" s="26" t="n"/>
      <c r="R49" s="26" t="n"/>
      <c r="S49" s="26" t="n"/>
      <c r="T49" s="16" t="n"/>
      <c r="U49" s="16" t="n"/>
      <c r="V49" s="16" t="n"/>
      <c r="W49" s="16" t="n"/>
      <c r="X49" s="16" t="n"/>
      <c r="Y49" s="15" t="n"/>
      <c r="Z49" s="19" t="n"/>
      <c r="AA49" s="22">
        <f>IF($A49="","",IF(OR($F49="",$G49="",AND(OR($G49="Cooling",$G49="Heating"),OR(NOT(ISNUMBER($J49)),NOT(ISNUMBER($K49)),NOT(ISNUMBER($L49)))),NOT(ISNUMBER($N49)),NOT(ISNUMBER($O49)),NOT(ISNUMBER($P49)),NOT(ISNUMBER($Q49)),AND(OR($F49="Split AC",$F49="Heat Pump",$F49="Packaged Unit",$F49="Rooftop Unit"),OR($G49="Cooling",$G49="Heating"),OR(NOT(ISNUMBER($R49)),NOT(ISNUMBER($S49)))),$T49="",$U49="",$V49="",$W49=""),"Incomplete",IF(OR($W49="Needs Review",AND(OR($G49="Cooling",$G49="Heating"),OR(IFERROR($M49&lt;VLOOKUP($G49,Assumptions!$A$5:$C$7,2,FALSE),FALSE),IFERROR($M49&gt;VLOOKUP($G49,Assumptions!$A$5:$C$7,3,FALSE),FALSE))),IF(AND(ISNUMBER($N49),ISNUMBER($O49)),IFERROR(ABS($N49-$O49)/$O49&gt;Assumptions!$F$5,FALSE),FALSE),IF(AND(ISNUMBER($P49),ISNUMBER($Q49)),IFERROR($P49/$Q49&gt;Assumptions!$F$6,FALSE),FALSE)),"Human check","Within review limits")))</f>
        <v/>
      </c>
      <c r="AB49" s="22">
        <f>IF($A49="","",IF(OR($B49="",$C49="",$D49="",$E49="",$F49="",$G49="",$H49="",$I49="",COUNTBLANK($T49:$W49)&gt;0,COUNTIF($T49:$W49,"Pending")&gt;0,$AA49="Incomplete"),"Open",IF(OR(COUNTIF($T49:$W49,"Needs Review")&gt;0,$AA49="Human check"),"Needs Review",IF(AND($X49="Signed Off",ISNUMBER($Y49)),"Complete","Awaiting Sign-Off"))))</f>
        <v/>
      </c>
      <c r="AD49">
        <f>""</f>
        <v/>
      </c>
      <c r="AE49">
        <f>""</f>
        <v/>
      </c>
      <c r="AF49">
        <f>""</f>
        <v/>
      </c>
      <c r="AG49">
        <f>""</f>
        <v/>
      </c>
      <c r="AH49">
        <f>""</f>
        <v/>
      </c>
      <c r="AI49">
        <f>""</f>
        <v/>
      </c>
      <c r="AJ49">
        <f>""</f>
        <v/>
      </c>
    </row>
    <row r="50" ht="22" customHeight="1">
      <c r="A50" s="14" t="n"/>
      <c r="B50" s="15" t="n"/>
      <c r="C50" s="14" t="n"/>
      <c r="D50" s="14" t="n"/>
      <c r="E50" s="14" t="n"/>
      <c r="F50" s="16" t="n"/>
      <c r="G50" s="16" t="n"/>
      <c r="H50" s="16" t="n"/>
      <c r="I50" s="16" t="n"/>
      <c r="J50" s="26" t="n"/>
      <c r="K50" s="26" t="n"/>
      <c r="L50" s="26" t="n"/>
      <c r="M50" s="27">
        <f>IF(AND(ISNUMBER($K50),ISNUMBER($L50)),ABS($K50-$L50),"")</f>
        <v/>
      </c>
      <c r="N50" s="26" t="n"/>
      <c r="O50" s="26" t="n"/>
      <c r="P50" s="26" t="n"/>
      <c r="Q50" s="26" t="n"/>
      <c r="R50" s="26" t="n"/>
      <c r="S50" s="26" t="n"/>
      <c r="T50" s="16" t="n"/>
      <c r="U50" s="16" t="n"/>
      <c r="V50" s="16" t="n"/>
      <c r="W50" s="16" t="n"/>
      <c r="X50" s="16" t="n"/>
      <c r="Y50" s="15" t="n"/>
      <c r="Z50" s="19" t="n"/>
      <c r="AA50" s="20">
        <f>IF($A50="","",IF(OR($F50="",$G50="",AND(OR($G50="Cooling",$G50="Heating"),OR(NOT(ISNUMBER($J50)),NOT(ISNUMBER($K50)),NOT(ISNUMBER($L50)))),NOT(ISNUMBER($N50)),NOT(ISNUMBER($O50)),NOT(ISNUMBER($P50)),NOT(ISNUMBER($Q50)),AND(OR($F50="Split AC",$F50="Heat Pump",$F50="Packaged Unit",$F50="Rooftop Unit"),OR($G50="Cooling",$G50="Heating"),OR(NOT(ISNUMBER($R50)),NOT(ISNUMBER($S50)))),$T50="",$U50="",$V50="",$W50=""),"Incomplete",IF(OR($W50="Needs Review",AND(OR($G50="Cooling",$G50="Heating"),OR(IFERROR($M50&lt;VLOOKUP($G50,Assumptions!$A$5:$C$7,2,FALSE),FALSE),IFERROR($M50&gt;VLOOKUP($G50,Assumptions!$A$5:$C$7,3,FALSE),FALSE))),IF(AND(ISNUMBER($N50),ISNUMBER($O50)),IFERROR(ABS($N50-$O50)/$O50&gt;Assumptions!$F$5,FALSE),FALSE),IF(AND(ISNUMBER($P50),ISNUMBER($Q50)),IFERROR($P50/$Q50&gt;Assumptions!$F$6,FALSE),FALSE)),"Human check","Within review limits")))</f>
        <v/>
      </c>
      <c r="AB50" s="20">
        <f>IF($A50="","",IF(OR($B50="",$C50="",$D50="",$E50="",$F50="",$G50="",$H50="",$I50="",COUNTBLANK($T50:$W50)&gt;0,COUNTIF($T50:$W50,"Pending")&gt;0,$AA50="Incomplete"),"Open",IF(OR(COUNTIF($T50:$W50,"Needs Review")&gt;0,$AA50="Human check"),"Needs Review",IF(AND($X50="Signed Off",ISNUMBER($Y50)),"Complete","Awaiting Sign-Off"))))</f>
        <v/>
      </c>
      <c r="AD50">
        <f>""</f>
        <v/>
      </c>
      <c r="AE50">
        <f>""</f>
        <v/>
      </c>
      <c r="AF50">
        <f>""</f>
        <v/>
      </c>
      <c r="AG50">
        <f>""</f>
        <v/>
      </c>
      <c r="AH50">
        <f>""</f>
        <v/>
      </c>
      <c r="AI50">
        <f>""</f>
        <v/>
      </c>
      <c r="AJ50">
        <f>""</f>
        <v/>
      </c>
    </row>
    <row r="51" ht="22" customHeight="1">
      <c r="A51" s="14" t="n"/>
      <c r="B51" s="15" t="n"/>
      <c r="C51" s="14" t="n"/>
      <c r="D51" s="14" t="n"/>
      <c r="E51" s="14" t="n"/>
      <c r="F51" s="16" t="n"/>
      <c r="G51" s="16" t="n"/>
      <c r="H51" s="16" t="n"/>
      <c r="I51" s="16" t="n"/>
      <c r="J51" s="26" t="n"/>
      <c r="K51" s="26" t="n"/>
      <c r="L51" s="26" t="n"/>
      <c r="M51" s="28">
        <f>IF(AND(ISNUMBER($K51),ISNUMBER($L51)),ABS($K51-$L51),"")</f>
        <v/>
      </c>
      <c r="N51" s="26" t="n"/>
      <c r="O51" s="26" t="n"/>
      <c r="P51" s="26" t="n"/>
      <c r="Q51" s="26" t="n"/>
      <c r="R51" s="26" t="n"/>
      <c r="S51" s="26" t="n"/>
      <c r="T51" s="16" t="n"/>
      <c r="U51" s="16" t="n"/>
      <c r="V51" s="16" t="n"/>
      <c r="W51" s="16" t="n"/>
      <c r="X51" s="16" t="n"/>
      <c r="Y51" s="15" t="n"/>
      <c r="Z51" s="19" t="n"/>
      <c r="AA51" s="22">
        <f>IF($A51="","",IF(OR($F51="",$G51="",AND(OR($G51="Cooling",$G51="Heating"),OR(NOT(ISNUMBER($J51)),NOT(ISNUMBER($K51)),NOT(ISNUMBER($L51)))),NOT(ISNUMBER($N51)),NOT(ISNUMBER($O51)),NOT(ISNUMBER($P51)),NOT(ISNUMBER($Q51)),AND(OR($F51="Split AC",$F51="Heat Pump",$F51="Packaged Unit",$F51="Rooftop Unit"),OR($G51="Cooling",$G51="Heating"),OR(NOT(ISNUMBER($R51)),NOT(ISNUMBER($S51)))),$T51="",$U51="",$V51="",$W51=""),"Incomplete",IF(OR($W51="Needs Review",AND(OR($G51="Cooling",$G51="Heating"),OR(IFERROR($M51&lt;VLOOKUP($G51,Assumptions!$A$5:$C$7,2,FALSE),FALSE),IFERROR($M51&gt;VLOOKUP($G51,Assumptions!$A$5:$C$7,3,FALSE),FALSE))),IF(AND(ISNUMBER($N51),ISNUMBER($O51)),IFERROR(ABS($N51-$O51)/$O51&gt;Assumptions!$F$5,FALSE),FALSE),IF(AND(ISNUMBER($P51),ISNUMBER($Q51)),IFERROR($P51/$Q51&gt;Assumptions!$F$6,FALSE),FALSE)),"Human check","Within review limits")))</f>
        <v/>
      </c>
      <c r="AB51" s="22">
        <f>IF($A51="","",IF(OR($B51="",$C51="",$D51="",$E51="",$F51="",$G51="",$H51="",$I51="",COUNTBLANK($T51:$W51)&gt;0,COUNTIF($T51:$W51,"Pending")&gt;0,$AA51="Incomplete"),"Open",IF(OR(COUNTIF($T51:$W51,"Needs Review")&gt;0,$AA51="Human check"),"Needs Review",IF(AND($X51="Signed Off",ISNUMBER($Y51)),"Complete","Awaiting Sign-Off"))))</f>
        <v/>
      </c>
      <c r="AD51">
        <f>""</f>
        <v/>
      </c>
      <c r="AE51">
        <f>""</f>
        <v/>
      </c>
      <c r="AF51">
        <f>""</f>
        <v/>
      </c>
      <c r="AG51">
        <f>""</f>
        <v/>
      </c>
      <c r="AH51">
        <f>""</f>
        <v/>
      </c>
      <c r="AI51">
        <f>""</f>
        <v/>
      </c>
      <c r="AJ51">
        <f>""</f>
        <v/>
      </c>
    </row>
    <row r="52" ht="22" customHeight="1">
      <c r="A52" s="14" t="n"/>
      <c r="B52" s="15" t="n"/>
      <c r="C52" s="14" t="n"/>
      <c r="D52" s="14" t="n"/>
      <c r="E52" s="14" t="n"/>
      <c r="F52" s="16" t="n"/>
      <c r="G52" s="16" t="n"/>
      <c r="H52" s="16" t="n"/>
      <c r="I52" s="16" t="n"/>
      <c r="J52" s="26" t="n"/>
      <c r="K52" s="26" t="n"/>
      <c r="L52" s="26" t="n"/>
      <c r="M52" s="27">
        <f>IF(AND(ISNUMBER($K52),ISNUMBER($L52)),ABS($K52-$L52),"")</f>
        <v/>
      </c>
      <c r="N52" s="26" t="n"/>
      <c r="O52" s="26" t="n"/>
      <c r="P52" s="26" t="n"/>
      <c r="Q52" s="26" t="n"/>
      <c r="R52" s="26" t="n"/>
      <c r="S52" s="26" t="n"/>
      <c r="T52" s="16" t="n"/>
      <c r="U52" s="16" t="n"/>
      <c r="V52" s="16" t="n"/>
      <c r="W52" s="16" t="n"/>
      <c r="X52" s="16" t="n"/>
      <c r="Y52" s="15" t="n"/>
      <c r="Z52" s="19" t="n"/>
      <c r="AA52" s="20">
        <f>IF($A52="","",IF(OR($F52="",$G52="",AND(OR($G52="Cooling",$G52="Heating"),OR(NOT(ISNUMBER($J52)),NOT(ISNUMBER($K52)),NOT(ISNUMBER($L52)))),NOT(ISNUMBER($N52)),NOT(ISNUMBER($O52)),NOT(ISNUMBER($P52)),NOT(ISNUMBER($Q52)),AND(OR($F52="Split AC",$F52="Heat Pump",$F52="Packaged Unit",$F52="Rooftop Unit"),OR($G52="Cooling",$G52="Heating"),OR(NOT(ISNUMBER($R52)),NOT(ISNUMBER($S52)))),$T52="",$U52="",$V52="",$W52=""),"Incomplete",IF(OR($W52="Needs Review",AND(OR($G52="Cooling",$G52="Heating"),OR(IFERROR($M52&lt;VLOOKUP($G52,Assumptions!$A$5:$C$7,2,FALSE),FALSE),IFERROR($M52&gt;VLOOKUP($G52,Assumptions!$A$5:$C$7,3,FALSE),FALSE))),IF(AND(ISNUMBER($N52),ISNUMBER($O52)),IFERROR(ABS($N52-$O52)/$O52&gt;Assumptions!$F$5,FALSE),FALSE),IF(AND(ISNUMBER($P52),ISNUMBER($Q52)),IFERROR($P52/$Q52&gt;Assumptions!$F$6,FALSE),FALSE)),"Human check","Within review limits")))</f>
        <v/>
      </c>
      <c r="AB52" s="20">
        <f>IF($A52="","",IF(OR($B52="",$C52="",$D52="",$E52="",$F52="",$G52="",$H52="",$I52="",COUNTBLANK($T52:$W52)&gt;0,COUNTIF($T52:$W52,"Pending")&gt;0,$AA52="Incomplete"),"Open",IF(OR(COUNTIF($T52:$W52,"Needs Review")&gt;0,$AA52="Human check"),"Needs Review",IF(AND($X52="Signed Off",ISNUMBER($Y52)),"Complete","Awaiting Sign-Off"))))</f>
        <v/>
      </c>
      <c r="AD52">
        <f>""</f>
        <v/>
      </c>
      <c r="AE52">
        <f>""</f>
        <v/>
      </c>
      <c r="AF52">
        <f>""</f>
        <v/>
      </c>
      <c r="AG52">
        <f>""</f>
        <v/>
      </c>
      <c r="AH52">
        <f>""</f>
        <v/>
      </c>
      <c r="AI52">
        <f>""</f>
        <v/>
      </c>
      <c r="AJ52">
        <f>""</f>
        <v/>
      </c>
    </row>
    <row r="53" ht="22" customHeight="1">
      <c r="A53" s="14" t="n"/>
      <c r="B53" s="15" t="n"/>
      <c r="C53" s="14" t="n"/>
      <c r="D53" s="14" t="n"/>
      <c r="E53" s="14" t="n"/>
      <c r="F53" s="16" t="n"/>
      <c r="G53" s="16" t="n"/>
      <c r="H53" s="16" t="n"/>
      <c r="I53" s="16" t="n"/>
      <c r="J53" s="26" t="n"/>
      <c r="K53" s="26" t="n"/>
      <c r="L53" s="26" t="n"/>
      <c r="M53" s="28">
        <f>IF(AND(ISNUMBER($K53),ISNUMBER($L53)),ABS($K53-$L53),"")</f>
        <v/>
      </c>
      <c r="N53" s="26" t="n"/>
      <c r="O53" s="26" t="n"/>
      <c r="P53" s="26" t="n"/>
      <c r="Q53" s="26" t="n"/>
      <c r="R53" s="26" t="n"/>
      <c r="S53" s="26" t="n"/>
      <c r="T53" s="16" t="n"/>
      <c r="U53" s="16" t="n"/>
      <c r="V53" s="16" t="n"/>
      <c r="W53" s="16" t="n"/>
      <c r="X53" s="16" t="n"/>
      <c r="Y53" s="15" t="n"/>
      <c r="Z53" s="19" t="n"/>
      <c r="AA53" s="22">
        <f>IF($A53="","",IF(OR($F53="",$G53="",AND(OR($G53="Cooling",$G53="Heating"),OR(NOT(ISNUMBER($J53)),NOT(ISNUMBER($K53)),NOT(ISNUMBER($L53)))),NOT(ISNUMBER($N53)),NOT(ISNUMBER($O53)),NOT(ISNUMBER($P53)),NOT(ISNUMBER($Q53)),AND(OR($F53="Split AC",$F53="Heat Pump",$F53="Packaged Unit",$F53="Rooftop Unit"),OR($G53="Cooling",$G53="Heating"),OR(NOT(ISNUMBER($R53)),NOT(ISNUMBER($S53)))),$T53="",$U53="",$V53="",$W53=""),"Incomplete",IF(OR($W53="Needs Review",AND(OR($G53="Cooling",$G53="Heating"),OR(IFERROR($M53&lt;VLOOKUP($G53,Assumptions!$A$5:$C$7,2,FALSE),FALSE),IFERROR($M53&gt;VLOOKUP($G53,Assumptions!$A$5:$C$7,3,FALSE),FALSE))),IF(AND(ISNUMBER($N53),ISNUMBER($O53)),IFERROR(ABS($N53-$O53)/$O53&gt;Assumptions!$F$5,FALSE),FALSE),IF(AND(ISNUMBER($P53),ISNUMBER($Q53)),IFERROR($P53/$Q53&gt;Assumptions!$F$6,FALSE),FALSE)),"Human check","Within review limits")))</f>
        <v/>
      </c>
      <c r="AB53" s="22">
        <f>IF($A53="","",IF(OR($B53="",$C53="",$D53="",$E53="",$F53="",$G53="",$H53="",$I53="",COUNTBLANK($T53:$W53)&gt;0,COUNTIF($T53:$W53,"Pending")&gt;0,$AA53="Incomplete"),"Open",IF(OR(COUNTIF($T53:$W53,"Needs Review")&gt;0,$AA53="Human check"),"Needs Review",IF(AND($X53="Signed Off",ISNUMBER($Y53)),"Complete","Awaiting Sign-Off"))))</f>
        <v/>
      </c>
      <c r="AD53">
        <f>""</f>
        <v/>
      </c>
      <c r="AE53">
        <f>""</f>
        <v/>
      </c>
      <c r="AF53">
        <f>""</f>
        <v/>
      </c>
      <c r="AG53">
        <f>""</f>
        <v/>
      </c>
      <c r="AH53">
        <f>""</f>
        <v/>
      </c>
      <c r="AI53">
        <f>""</f>
        <v/>
      </c>
      <c r="AJ53">
        <f>""</f>
        <v/>
      </c>
    </row>
    <row r="54" ht="22" customHeight="1">
      <c r="A54" s="14" t="n"/>
      <c r="B54" s="15" t="n"/>
      <c r="C54" s="14" t="n"/>
      <c r="D54" s="14" t="n"/>
      <c r="E54" s="14" t="n"/>
      <c r="F54" s="16" t="n"/>
      <c r="G54" s="16" t="n"/>
      <c r="H54" s="16" t="n"/>
      <c r="I54" s="16" t="n"/>
      <c r="J54" s="26" t="n"/>
      <c r="K54" s="26" t="n"/>
      <c r="L54" s="26" t="n"/>
      <c r="M54" s="27">
        <f>IF(AND(ISNUMBER($K54),ISNUMBER($L54)),ABS($K54-$L54),"")</f>
        <v/>
      </c>
      <c r="N54" s="26" t="n"/>
      <c r="O54" s="26" t="n"/>
      <c r="P54" s="26" t="n"/>
      <c r="Q54" s="26" t="n"/>
      <c r="R54" s="26" t="n"/>
      <c r="S54" s="26" t="n"/>
      <c r="T54" s="16" t="n"/>
      <c r="U54" s="16" t="n"/>
      <c r="V54" s="16" t="n"/>
      <c r="W54" s="16" t="n"/>
      <c r="X54" s="16" t="n"/>
      <c r="Y54" s="15" t="n"/>
      <c r="Z54" s="19" t="n"/>
      <c r="AA54" s="20">
        <f>IF($A54="","",IF(OR($F54="",$G54="",AND(OR($G54="Cooling",$G54="Heating"),OR(NOT(ISNUMBER($J54)),NOT(ISNUMBER($K54)),NOT(ISNUMBER($L54)))),NOT(ISNUMBER($N54)),NOT(ISNUMBER($O54)),NOT(ISNUMBER($P54)),NOT(ISNUMBER($Q54)),AND(OR($F54="Split AC",$F54="Heat Pump",$F54="Packaged Unit",$F54="Rooftop Unit"),OR($G54="Cooling",$G54="Heating"),OR(NOT(ISNUMBER($R54)),NOT(ISNUMBER($S54)))),$T54="",$U54="",$V54="",$W54=""),"Incomplete",IF(OR($W54="Needs Review",AND(OR($G54="Cooling",$G54="Heating"),OR(IFERROR($M54&lt;VLOOKUP($G54,Assumptions!$A$5:$C$7,2,FALSE),FALSE),IFERROR($M54&gt;VLOOKUP($G54,Assumptions!$A$5:$C$7,3,FALSE),FALSE))),IF(AND(ISNUMBER($N54),ISNUMBER($O54)),IFERROR(ABS($N54-$O54)/$O54&gt;Assumptions!$F$5,FALSE),FALSE),IF(AND(ISNUMBER($P54),ISNUMBER($Q54)),IFERROR($P54/$Q54&gt;Assumptions!$F$6,FALSE),FALSE)),"Human check","Within review limits")))</f>
        <v/>
      </c>
      <c r="AB54" s="20">
        <f>IF($A54="","",IF(OR($B54="",$C54="",$D54="",$E54="",$F54="",$G54="",$H54="",$I54="",COUNTBLANK($T54:$W54)&gt;0,COUNTIF($T54:$W54,"Pending")&gt;0,$AA54="Incomplete"),"Open",IF(OR(COUNTIF($T54:$W54,"Needs Review")&gt;0,$AA54="Human check"),"Needs Review",IF(AND($X54="Signed Off",ISNUMBER($Y54)),"Complete","Awaiting Sign-Off"))))</f>
        <v/>
      </c>
      <c r="AD54">
        <f>""</f>
        <v/>
      </c>
      <c r="AE54">
        <f>""</f>
        <v/>
      </c>
      <c r="AF54">
        <f>""</f>
        <v/>
      </c>
      <c r="AG54">
        <f>""</f>
        <v/>
      </c>
      <c r="AH54">
        <f>""</f>
        <v/>
      </c>
      <c r="AI54">
        <f>""</f>
        <v/>
      </c>
      <c r="AJ54">
        <f>""</f>
        <v/>
      </c>
    </row>
    <row r="55" ht="22" customHeight="1">
      <c r="A55" s="14" t="n"/>
      <c r="B55" s="15" t="n"/>
      <c r="C55" s="14" t="n"/>
      <c r="D55" s="14" t="n"/>
      <c r="E55" s="14" t="n"/>
      <c r="F55" s="16" t="n"/>
      <c r="G55" s="16" t="n"/>
      <c r="H55" s="16" t="n"/>
      <c r="I55" s="16" t="n"/>
      <c r="J55" s="26" t="n"/>
      <c r="K55" s="26" t="n"/>
      <c r="L55" s="26" t="n"/>
      <c r="M55" s="28">
        <f>IF(AND(ISNUMBER($K55),ISNUMBER($L55)),ABS($K55-$L55),"")</f>
        <v/>
      </c>
      <c r="N55" s="26" t="n"/>
      <c r="O55" s="26" t="n"/>
      <c r="P55" s="26" t="n"/>
      <c r="Q55" s="26" t="n"/>
      <c r="R55" s="26" t="n"/>
      <c r="S55" s="26" t="n"/>
      <c r="T55" s="16" t="n"/>
      <c r="U55" s="16" t="n"/>
      <c r="V55" s="16" t="n"/>
      <c r="W55" s="16" t="n"/>
      <c r="X55" s="16" t="n"/>
      <c r="Y55" s="15" t="n"/>
      <c r="Z55" s="19" t="n"/>
      <c r="AA55" s="22">
        <f>IF($A55="","",IF(OR($F55="",$G55="",AND(OR($G55="Cooling",$G55="Heating"),OR(NOT(ISNUMBER($J55)),NOT(ISNUMBER($K55)),NOT(ISNUMBER($L55)))),NOT(ISNUMBER($N55)),NOT(ISNUMBER($O55)),NOT(ISNUMBER($P55)),NOT(ISNUMBER($Q55)),AND(OR($F55="Split AC",$F55="Heat Pump",$F55="Packaged Unit",$F55="Rooftop Unit"),OR($G55="Cooling",$G55="Heating"),OR(NOT(ISNUMBER($R55)),NOT(ISNUMBER($S55)))),$T55="",$U55="",$V55="",$W55=""),"Incomplete",IF(OR($W55="Needs Review",AND(OR($G55="Cooling",$G55="Heating"),OR(IFERROR($M55&lt;VLOOKUP($G55,Assumptions!$A$5:$C$7,2,FALSE),FALSE),IFERROR($M55&gt;VLOOKUP($G55,Assumptions!$A$5:$C$7,3,FALSE),FALSE))),IF(AND(ISNUMBER($N55),ISNUMBER($O55)),IFERROR(ABS($N55-$O55)/$O55&gt;Assumptions!$F$5,FALSE),FALSE),IF(AND(ISNUMBER($P55),ISNUMBER($Q55)),IFERROR($P55/$Q55&gt;Assumptions!$F$6,FALSE),FALSE)),"Human check","Within review limits")))</f>
        <v/>
      </c>
      <c r="AB55" s="22">
        <f>IF($A55="","",IF(OR($B55="",$C55="",$D55="",$E55="",$F55="",$G55="",$H55="",$I55="",COUNTBLANK($T55:$W55)&gt;0,COUNTIF($T55:$W55,"Pending")&gt;0,$AA55="Incomplete"),"Open",IF(OR(COUNTIF($T55:$W55,"Needs Review")&gt;0,$AA55="Human check"),"Needs Review",IF(AND($X55="Signed Off",ISNUMBER($Y55)),"Complete","Awaiting Sign-Off"))))</f>
        <v/>
      </c>
      <c r="AD55">
        <f>""</f>
        <v/>
      </c>
      <c r="AE55">
        <f>""</f>
        <v/>
      </c>
      <c r="AF55">
        <f>""</f>
        <v/>
      </c>
      <c r="AG55">
        <f>""</f>
        <v/>
      </c>
      <c r="AH55">
        <f>""</f>
        <v/>
      </c>
      <c r="AI55">
        <f>""</f>
        <v/>
      </c>
      <c r="AJ55">
        <f>""</f>
        <v/>
      </c>
    </row>
    <row r="56" ht="22" customHeight="1">
      <c r="A56" s="14" t="n"/>
      <c r="B56" s="15" t="n"/>
      <c r="C56" s="14" t="n"/>
      <c r="D56" s="14" t="n"/>
      <c r="E56" s="14" t="n"/>
      <c r="F56" s="16" t="n"/>
      <c r="G56" s="16" t="n"/>
      <c r="H56" s="16" t="n"/>
      <c r="I56" s="16" t="n"/>
      <c r="J56" s="26" t="n"/>
      <c r="K56" s="26" t="n"/>
      <c r="L56" s="26" t="n"/>
      <c r="M56" s="27">
        <f>IF(AND(ISNUMBER($K56),ISNUMBER($L56)),ABS($K56-$L56),"")</f>
        <v/>
      </c>
      <c r="N56" s="26" t="n"/>
      <c r="O56" s="26" t="n"/>
      <c r="P56" s="26" t="n"/>
      <c r="Q56" s="26" t="n"/>
      <c r="R56" s="26" t="n"/>
      <c r="S56" s="26" t="n"/>
      <c r="T56" s="16" t="n"/>
      <c r="U56" s="16" t="n"/>
      <c r="V56" s="16" t="n"/>
      <c r="W56" s="16" t="n"/>
      <c r="X56" s="16" t="n"/>
      <c r="Y56" s="15" t="n"/>
      <c r="Z56" s="19" t="n"/>
      <c r="AA56" s="20">
        <f>IF($A56="","",IF(OR($F56="",$G56="",AND(OR($G56="Cooling",$G56="Heating"),OR(NOT(ISNUMBER($J56)),NOT(ISNUMBER($K56)),NOT(ISNUMBER($L56)))),NOT(ISNUMBER($N56)),NOT(ISNUMBER($O56)),NOT(ISNUMBER($P56)),NOT(ISNUMBER($Q56)),AND(OR($F56="Split AC",$F56="Heat Pump",$F56="Packaged Unit",$F56="Rooftop Unit"),OR($G56="Cooling",$G56="Heating"),OR(NOT(ISNUMBER($R56)),NOT(ISNUMBER($S56)))),$T56="",$U56="",$V56="",$W56=""),"Incomplete",IF(OR($W56="Needs Review",AND(OR($G56="Cooling",$G56="Heating"),OR(IFERROR($M56&lt;VLOOKUP($G56,Assumptions!$A$5:$C$7,2,FALSE),FALSE),IFERROR($M56&gt;VLOOKUP($G56,Assumptions!$A$5:$C$7,3,FALSE),FALSE))),IF(AND(ISNUMBER($N56),ISNUMBER($O56)),IFERROR(ABS($N56-$O56)/$O56&gt;Assumptions!$F$5,FALSE),FALSE),IF(AND(ISNUMBER($P56),ISNUMBER($Q56)),IFERROR($P56/$Q56&gt;Assumptions!$F$6,FALSE),FALSE)),"Human check","Within review limits")))</f>
        <v/>
      </c>
      <c r="AB56" s="20">
        <f>IF($A56="","",IF(OR($B56="",$C56="",$D56="",$E56="",$F56="",$G56="",$H56="",$I56="",COUNTBLANK($T56:$W56)&gt;0,COUNTIF($T56:$W56,"Pending")&gt;0,$AA56="Incomplete"),"Open",IF(OR(COUNTIF($T56:$W56,"Needs Review")&gt;0,$AA56="Human check"),"Needs Review",IF(AND($X56="Signed Off",ISNUMBER($Y56)),"Complete","Awaiting Sign-Off"))))</f>
        <v/>
      </c>
      <c r="AD56">
        <f>""</f>
        <v/>
      </c>
      <c r="AE56">
        <f>""</f>
        <v/>
      </c>
      <c r="AF56">
        <f>""</f>
        <v/>
      </c>
      <c r="AG56">
        <f>""</f>
        <v/>
      </c>
      <c r="AH56">
        <f>""</f>
        <v/>
      </c>
      <c r="AI56">
        <f>""</f>
        <v/>
      </c>
      <c r="AJ56">
        <f>""</f>
        <v/>
      </c>
    </row>
    <row r="57" ht="22" customHeight="1">
      <c r="A57" s="14" t="n"/>
      <c r="B57" s="15" t="n"/>
      <c r="C57" s="14" t="n"/>
      <c r="D57" s="14" t="n"/>
      <c r="E57" s="14" t="n"/>
      <c r="F57" s="16" t="n"/>
      <c r="G57" s="16" t="n"/>
      <c r="H57" s="16" t="n"/>
      <c r="I57" s="16" t="n"/>
      <c r="J57" s="26" t="n"/>
      <c r="K57" s="26" t="n"/>
      <c r="L57" s="26" t="n"/>
      <c r="M57" s="28">
        <f>IF(AND(ISNUMBER($K57),ISNUMBER($L57)),ABS($K57-$L57),"")</f>
        <v/>
      </c>
      <c r="N57" s="26" t="n"/>
      <c r="O57" s="26" t="n"/>
      <c r="P57" s="26" t="n"/>
      <c r="Q57" s="26" t="n"/>
      <c r="R57" s="26" t="n"/>
      <c r="S57" s="26" t="n"/>
      <c r="T57" s="16" t="n"/>
      <c r="U57" s="16" t="n"/>
      <c r="V57" s="16" t="n"/>
      <c r="W57" s="16" t="n"/>
      <c r="X57" s="16" t="n"/>
      <c r="Y57" s="15" t="n"/>
      <c r="Z57" s="19" t="n"/>
      <c r="AA57" s="22">
        <f>IF($A57="","",IF(OR($F57="",$G57="",AND(OR($G57="Cooling",$G57="Heating"),OR(NOT(ISNUMBER($J57)),NOT(ISNUMBER($K57)),NOT(ISNUMBER($L57)))),NOT(ISNUMBER($N57)),NOT(ISNUMBER($O57)),NOT(ISNUMBER($P57)),NOT(ISNUMBER($Q57)),AND(OR($F57="Split AC",$F57="Heat Pump",$F57="Packaged Unit",$F57="Rooftop Unit"),OR($G57="Cooling",$G57="Heating"),OR(NOT(ISNUMBER($R57)),NOT(ISNUMBER($S57)))),$T57="",$U57="",$V57="",$W57=""),"Incomplete",IF(OR($W57="Needs Review",AND(OR($G57="Cooling",$G57="Heating"),OR(IFERROR($M57&lt;VLOOKUP($G57,Assumptions!$A$5:$C$7,2,FALSE),FALSE),IFERROR($M57&gt;VLOOKUP($G57,Assumptions!$A$5:$C$7,3,FALSE),FALSE))),IF(AND(ISNUMBER($N57),ISNUMBER($O57)),IFERROR(ABS($N57-$O57)/$O57&gt;Assumptions!$F$5,FALSE),FALSE),IF(AND(ISNUMBER($P57),ISNUMBER($Q57)),IFERROR($P57/$Q57&gt;Assumptions!$F$6,FALSE),FALSE)),"Human check","Within review limits")))</f>
        <v/>
      </c>
      <c r="AB57" s="22">
        <f>IF($A57="","",IF(OR($B57="",$C57="",$D57="",$E57="",$F57="",$G57="",$H57="",$I57="",COUNTBLANK($T57:$W57)&gt;0,COUNTIF($T57:$W57,"Pending")&gt;0,$AA57="Incomplete"),"Open",IF(OR(COUNTIF($T57:$W57,"Needs Review")&gt;0,$AA57="Human check"),"Needs Review",IF(AND($X57="Signed Off",ISNUMBER($Y57)),"Complete","Awaiting Sign-Off"))))</f>
        <v/>
      </c>
      <c r="AD57">
        <f>""</f>
        <v/>
      </c>
      <c r="AE57">
        <f>""</f>
        <v/>
      </c>
      <c r="AF57">
        <f>""</f>
        <v/>
      </c>
      <c r="AG57">
        <f>""</f>
        <v/>
      </c>
      <c r="AH57">
        <f>""</f>
        <v/>
      </c>
      <c r="AI57">
        <f>""</f>
        <v/>
      </c>
      <c r="AJ57">
        <f>""</f>
        <v/>
      </c>
    </row>
    <row r="58" ht="22" customHeight="1">
      <c r="A58" s="14" t="n"/>
      <c r="B58" s="15" t="n"/>
      <c r="C58" s="14" t="n"/>
      <c r="D58" s="14" t="n"/>
      <c r="E58" s="14" t="n"/>
      <c r="F58" s="16" t="n"/>
      <c r="G58" s="16" t="n"/>
      <c r="H58" s="16" t="n"/>
      <c r="I58" s="16" t="n"/>
      <c r="J58" s="26" t="n"/>
      <c r="K58" s="26" t="n"/>
      <c r="L58" s="26" t="n"/>
      <c r="M58" s="27">
        <f>IF(AND(ISNUMBER($K58),ISNUMBER($L58)),ABS($K58-$L58),"")</f>
        <v/>
      </c>
      <c r="N58" s="26" t="n"/>
      <c r="O58" s="26" t="n"/>
      <c r="P58" s="26" t="n"/>
      <c r="Q58" s="26" t="n"/>
      <c r="R58" s="26" t="n"/>
      <c r="S58" s="26" t="n"/>
      <c r="T58" s="16" t="n"/>
      <c r="U58" s="16" t="n"/>
      <c r="V58" s="16" t="n"/>
      <c r="W58" s="16" t="n"/>
      <c r="X58" s="16" t="n"/>
      <c r="Y58" s="15" t="n"/>
      <c r="Z58" s="19" t="n"/>
      <c r="AA58" s="20">
        <f>IF($A58="","",IF(OR($F58="",$G58="",AND(OR($G58="Cooling",$G58="Heating"),OR(NOT(ISNUMBER($J58)),NOT(ISNUMBER($K58)),NOT(ISNUMBER($L58)))),NOT(ISNUMBER($N58)),NOT(ISNUMBER($O58)),NOT(ISNUMBER($P58)),NOT(ISNUMBER($Q58)),AND(OR($F58="Split AC",$F58="Heat Pump",$F58="Packaged Unit",$F58="Rooftop Unit"),OR($G58="Cooling",$G58="Heating"),OR(NOT(ISNUMBER($R58)),NOT(ISNUMBER($S58)))),$T58="",$U58="",$V58="",$W58=""),"Incomplete",IF(OR($W58="Needs Review",AND(OR($G58="Cooling",$G58="Heating"),OR(IFERROR($M58&lt;VLOOKUP($G58,Assumptions!$A$5:$C$7,2,FALSE),FALSE),IFERROR($M58&gt;VLOOKUP($G58,Assumptions!$A$5:$C$7,3,FALSE),FALSE))),IF(AND(ISNUMBER($N58),ISNUMBER($O58)),IFERROR(ABS($N58-$O58)/$O58&gt;Assumptions!$F$5,FALSE),FALSE),IF(AND(ISNUMBER($P58),ISNUMBER($Q58)),IFERROR($P58/$Q58&gt;Assumptions!$F$6,FALSE),FALSE)),"Human check","Within review limits")))</f>
        <v/>
      </c>
      <c r="AB58" s="20">
        <f>IF($A58="","",IF(OR($B58="",$C58="",$D58="",$E58="",$F58="",$G58="",$H58="",$I58="",COUNTBLANK($T58:$W58)&gt;0,COUNTIF($T58:$W58,"Pending")&gt;0,$AA58="Incomplete"),"Open",IF(OR(COUNTIF($T58:$W58,"Needs Review")&gt;0,$AA58="Human check"),"Needs Review",IF(AND($X58="Signed Off",ISNUMBER($Y58)),"Complete","Awaiting Sign-Off"))))</f>
        <v/>
      </c>
      <c r="AD58">
        <f>""</f>
        <v/>
      </c>
      <c r="AE58">
        <f>""</f>
        <v/>
      </c>
      <c r="AF58">
        <f>""</f>
        <v/>
      </c>
      <c r="AG58">
        <f>""</f>
        <v/>
      </c>
      <c r="AH58">
        <f>""</f>
        <v/>
      </c>
      <c r="AI58">
        <f>""</f>
        <v/>
      </c>
      <c r="AJ58">
        <f>""</f>
        <v/>
      </c>
    </row>
    <row r="59" ht="22" customHeight="1">
      <c r="A59" s="14" t="n"/>
      <c r="B59" s="15" t="n"/>
      <c r="C59" s="14" t="n"/>
      <c r="D59" s="14" t="n"/>
      <c r="E59" s="14" t="n"/>
      <c r="F59" s="16" t="n"/>
      <c r="G59" s="16" t="n"/>
      <c r="H59" s="16" t="n"/>
      <c r="I59" s="16" t="n"/>
      <c r="J59" s="26" t="n"/>
      <c r="K59" s="26" t="n"/>
      <c r="L59" s="26" t="n"/>
      <c r="M59" s="28">
        <f>IF(AND(ISNUMBER($K59),ISNUMBER($L59)),ABS($K59-$L59),"")</f>
        <v/>
      </c>
      <c r="N59" s="26" t="n"/>
      <c r="O59" s="26" t="n"/>
      <c r="P59" s="26" t="n"/>
      <c r="Q59" s="26" t="n"/>
      <c r="R59" s="26" t="n"/>
      <c r="S59" s="26" t="n"/>
      <c r="T59" s="16" t="n"/>
      <c r="U59" s="16" t="n"/>
      <c r="V59" s="16" t="n"/>
      <c r="W59" s="16" t="n"/>
      <c r="X59" s="16" t="n"/>
      <c r="Y59" s="15" t="n"/>
      <c r="Z59" s="19" t="n"/>
      <c r="AA59" s="22">
        <f>IF($A59="","",IF(OR($F59="",$G59="",AND(OR($G59="Cooling",$G59="Heating"),OR(NOT(ISNUMBER($J59)),NOT(ISNUMBER($K59)),NOT(ISNUMBER($L59)))),NOT(ISNUMBER($N59)),NOT(ISNUMBER($O59)),NOT(ISNUMBER($P59)),NOT(ISNUMBER($Q59)),AND(OR($F59="Split AC",$F59="Heat Pump",$F59="Packaged Unit",$F59="Rooftop Unit"),OR($G59="Cooling",$G59="Heating"),OR(NOT(ISNUMBER($R59)),NOT(ISNUMBER($S59)))),$T59="",$U59="",$V59="",$W59=""),"Incomplete",IF(OR($W59="Needs Review",AND(OR($G59="Cooling",$G59="Heating"),OR(IFERROR($M59&lt;VLOOKUP($G59,Assumptions!$A$5:$C$7,2,FALSE),FALSE),IFERROR($M59&gt;VLOOKUP($G59,Assumptions!$A$5:$C$7,3,FALSE),FALSE))),IF(AND(ISNUMBER($N59),ISNUMBER($O59)),IFERROR(ABS($N59-$O59)/$O59&gt;Assumptions!$F$5,FALSE),FALSE),IF(AND(ISNUMBER($P59),ISNUMBER($Q59)),IFERROR($P59/$Q59&gt;Assumptions!$F$6,FALSE),FALSE)),"Human check","Within review limits")))</f>
        <v/>
      </c>
      <c r="AB59" s="22">
        <f>IF($A59="","",IF(OR($B59="",$C59="",$D59="",$E59="",$F59="",$G59="",$H59="",$I59="",COUNTBLANK($T59:$W59)&gt;0,COUNTIF($T59:$W59,"Pending")&gt;0,$AA59="Incomplete"),"Open",IF(OR(COUNTIF($T59:$W59,"Needs Review")&gt;0,$AA59="Human check"),"Needs Review",IF(AND($X59="Signed Off",ISNUMBER($Y59)),"Complete","Awaiting Sign-Off"))))</f>
        <v/>
      </c>
      <c r="AD59">
        <f>""</f>
        <v/>
      </c>
      <c r="AE59">
        <f>""</f>
        <v/>
      </c>
      <c r="AF59">
        <f>""</f>
        <v/>
      </c>
      <c r="AG59">
        <f>""</f>
        <v/>
      </c>
      <c r="AH59">
        <f>""</f>
        <v/>
      </c>
      <c r="AI59">
        <f>""</f>
        <v/>
      </c>
      <c r="AJ59">
        <f>""</f>
        <v/>
      </c>
    </row>
    <row r="60" ht="22" customHeight="1">
      <c r="A60" s="14" t="n"/>
      <c r="B60" s="15" t="n"/>
      <c r="C60" s="14" t="n"/>
      <c r="D60" s="14" t="n"/>
      <c r="E60" s="14" t="n"/>
      <c r="F60" s="16" t="n"/>
      <c r="G60" s="16" t="n"/>
      <c r="H60" s="16" t="n"/>
      <c r="I60" s="16" t="n"/>
      <c r="J60" s="26" t="n"/>
      <c r="K60" s="26" t="n"/>
      <c r="L60" s="26" t="n"/>
      <c r="M60" s="27">
        <f>IF(AND(ISNUMBER($K60),ISNUMBER($L60)),ABS($K60-$L60),"")</f>
        <v/>
      </c>
      <c r="N60" s="26" t="n"/>
      <c r="O60" s="26" t="n"/>
      <c r="P60" s="26" t="n"/>
      <c r="Q60" s="26" t="n"/>
      <c r="R60" s="26" t="n"/>
      <c r="S60" s="26" t="n"/>
      <c r="T60" s="16" t="n"/>
      <c r="U60" s="16" t="n"/>
      <c r="V60" s="16" t="n"/>
      <c r="W60" s="16" t="n"/>
      <c r="X60" s="16" t="n"/>
      <c r="Y60" s="15" t="n"/>
      <c r="Z60" s="19" t="n"/>
      <c r="AA60" s="20">
        <f>IF($A60="","",IF(OR($F60="",$G60="",AND(OR($G60="Cooling",$G60="Heating"),OR(NOT(ISNUMBER($J60)),NOT(ISNUMBER($K60)),NOT(ISNUMBER($L60)))),NOT(ISNUMBER($N60)),NOT(ISNUMBER($O60)),NOT(ISNUMBER($P60)),NOT(ISNUMBER($Q60)),AND(OR($F60="Split AC",$F60="Heat Pump",$F60="Packaged Unit",$F60="Rooftop Unit"),OR($G60="Cooling",$G60="Heating"),OR(NOT(ISNUMBER($R60)),NOT(ISNUMBER($S60)))),$T60="",$U60="",$V60="",$W60=""),"Incomplete",IF(OR($W60="Needs Review",AND(OR($G60="Cooling",$G60="Heating"),OR(IFERROR($M60&lt;VLOOKUP($G60,Assumptions!$A$5:$C$7,2,FALSE),FALSE),IFERROR($M60&gt;VLOOKUP($G60,Assumptions!$A$5:$C$7,3,FALSE),FALSE))),IF(AND(ISNUMBER($N60),ISNUMBER($O60)),IFERROR(ABS($N60-$O60)/$O60&gt;Assumptions!$F$5,FALSE),FALSE),IF(AND(ISNUMBER($P60),ISNUMBER($Q60)),IFERROR($P60/$Q60&gt;Assumptions!$F$6,FALSE),FALSE)),"Human check","Within review limits")))</f>
        <v/>
      </c>
      <c r="AB60" s="20">
        <f>IF($A60="","",IF(OR($B60="",$C60="",$D60="",$E60="",$F60="",$G60="",$H60="",$I60="",COUNTBLANK($T60:$W60)&gt;0,COUNTIF($T60:$W60,"Pending")&gt;0,$AA60="Incomplete"),"Open",IF(OR(COUNTIF($T60:$W60,"Needs Review")&gt;0,$AA60="Human check"),"Needs Review",IF(AND($X60="Signed Off",ISNUMBER($Y60)),"Complete","Awaiting Sign-Off"))))</f>
        <v/>
      </c>
      <c r="AD60">
        <f>""</f>
        <v/>
      </c>
      <c r="AE60">
        <f>""</f>
        <v/>
      </c>
      <c r="AF60">
        <f>""</f>
        <v/>
      </c>
      <c r="AG60">
        <f>""</f>
        <v/>
      </c>
      <c r="AH60">
        <f>""</f>
        <v/>
      </c>
      <c r="AI60">
        <f>""</f>
        <v/>
      </c>
      <c r="AJ60">
        <f>""</f>
        <v/>
      </c>
    </row>
    <row r="61" ht="22" customHeight="1">
      <c r="A61" s="14" t="n"/>
      <c r="B61" s="15" t="n"/>
      <c r="C61" s="14" t="n"/>
      <c r="D61" s="14" t="n"/>
      <c r="E61" s="14" t="n"/>
      <c r="F61" s="16" t="n"/>
      <c r="G61" s="16" t="n"/>
      <c r="H61" s="16" t="n"/>
      <c r="I61" s="16" t="n"/>
      <c r="J61" s="26" t="n"/>
      <c r="K61" s="26" t="n"/>
      <c r="L61" s="26" t="n"/>
      <c r="M61" s="28">
        <f>IF(AND(ISNUMBER($K61),ISNUMBER($L61)),ABS($K61-$L61),"")</f>
        <v/>
      </c>
      <c r="N61" s="26" t="n"/>
      <c r="O61" s="26" t="n"/>
      <c r="P61" s="26" t="n"/>
      <c r="Q61" s="26" t="n"/>
      <c r="R61" s="26" t="n"/>
      <c r="S61" s="26" t="n"/>
      <c r="T61" s="16" t="n"/>
      <c r="U61" s="16" t="n"/>
      <c r="V61" s="16" t="n"/>
      <c r="W61" s="16" t="n"/>
      <c r="X61" s="16" t="n"/>
      <c r="Y61" s="15" t="n"/>
      <c r="Z61" s="19" t="n"/>
      <c r="AA61" s="22">
        <f>IF($A61="","",IF(OR($F61="",$G61="",AND(OR($G61="Cooling",$G61="Heating"),OR(NOT(ISNUMBER($J61)),NOT(ISNUMBER($K61)),NOT(ISNUMBER($L61)))),NOT(ISNUMBER($N61)),NOT(ISNUMBER($O61)),NOT(ISNUMBER($P61)),NOT(ISNUMBER($Q61)),AND(OR($F61="Split AC",$F61="Heat Pump",$F61="Packaged Unit",$F61="Rooftop Unit"),OR($G61="Cooling",$G61="Heating"),OR(NOT(ISNUMBER($R61)),NOT(ISNUMBER($S61)))),$T61="",$U61="",$V61="",$W61=""),"Incomplete",IF(OR($W61="Needs Review",AND(OR($G61="Cooling",$G61="Heating"),OR(IFERROR($M61&lt;VLOOKUP($G61,Assumptions!$A$5:$C$7,2,FALSE),FALSE),IFERROR($M61&gt;VLOOKUP($G61,Assumptions!$A$5:$C$7,3,FALSE),FALSE))),IF(AND(ISNUMBER($N61),ISNUMBER($O61)),IFERROR(ABS($N61-$O61)/$O61&gt;Assumptions!$F$5,FALSE),FALSE),IF(AND(ISNUMBER($P61),ISNUMBER($Q61)),IFERROR($P61/$Q61&gt;Assumptions!$F$6,FALSE),FALSE)),"Human check","Within review limits")))</f>
        <v/>
      </c>
      <c r="AB61" s="22">
        <f>IF($A61="","",IF(OR($B61="",$C61="",$D61="",$E61="",$F61="",$G61="",$H61="",$I61="",COUNTBLANK($T61:$W61)&gt;0,COUNTIF($T61:$W61,"Pending")&gt;0,$AA61="Incomplete"),"Open",IF(OR(COUNTIF($T61:$W61,"Needs Review")&gt;0,$AA61="Human check"),"Needs Review",IF(AND($X61="Signed Off",ISNUMBER($Y61)),"Complete","Awaiting Sign-Off"))))</f>
        <v/>
      </c>
      <c r="AD61">
        <f>""</f>
        <v/>
      </c>
      <c r="AE61">
        <f>""</f>
        <v/>
      </c>
      <c r="AF61">
        <f>""</f>
        <v/>
      </c>
      <c r="AG61">
        <f>""</f>
        <v/>
      </c>
      <c r="AH61">
        <f>""</f>
        <v/>
      </c>
      <c r="AI61">
        <f>""</f>
        <v/>
      </c>
      <c r="AJ61">
        <f>""</f>
        <v/>
      </c>
    </row>
    <row r="62" ht="22" customHeight="1">
      <c r="A62" s="14" t="n"/>
      <c r="B62" s="15" t="n"/>
      <c r="C62" s="14" t="n"/>
      <c r="D62" s="14" t="n"/>
      <c r="E62" s="14" t="n"/>
      <c r="F62" s="16" t="n"/>
      <c r="G62" s="16" t="n"/>
      <c r="H62" s="16" t="n"/>
      <c r="I62" s="16" t="n"/>
      <c r="J62" s="26" t="n"/>
      <c r="K62" s="26" t="n"/>
      <c r="L62" s="26" t="n"/>
      <c r="M62" s="27">
        <f>IF(AND(ISNUMBER($K62),ISNUMBER($L62)),ABS($K62-$L62),"")</f>
        <v/>
      </c>
      <c r="N62" s="26" t="n"/>
      <c r="O62" s="26" t="n"/>
      <c r="P62" s="26" t="n"/>
      <c r="Q62" s="26" t="n"/>
      <c r="R62" s="26" t="n"/>
      <c r="S62" s="26" t="n"/>
      <c r="T62" s="16" t="n"/>
      <c r="U62" s="16" t="n"/>
      <c r="V62" s="16" t="n"/>
      <c r="W62" s="16" t="n"/>
      <c r="X62" s="16" t="n"/>
      <c r="Y62" s="15" t="n"/>
      <c r="Z62" s="19" t="n"/>
      <c r="AA62" s="20">
        <f>IF($A62="","",IF(OR($F62="",$G62="",AND(OR($G62="Cooling",$G62="Heating"),OR(NOT(ISNUMBER($J62)),NOT(ISNUMBER($K62)),NOT(ISNUMBER($L62)))),NOT(ISNUMBER($N62)),NOT(ISNUMBER($O62)),NOT(ISNUMBER($P62)),NOT(ISNUMBER($Q62)),AND(OR($F62="Split AC",$F62="Heat Pump",$F62="Packaged Unit",$F62="Rooftop Unit"),OR($G62="Cooling",$G62="Heating"),OR(NOT(ISNUMBER($R62)),NOT(ISNUMBER($S62)))),$T62="",$U62="",$V62="",$W62=""),"Incomplete",IF(OR($W62="Needs Review",AND(OR($G62="Cooling",$G62="Heating"),OR(IFERROR($M62&lt;VLOOKUP($G62,Assumptions!$A$5:$C$7,2,FALSE),FALSE),IFERROR($M62&gt;VLOOKUP($G62,Assumptions!$A$5:$C$7,3,FALSE),FALSE))),IF(AND(ISNUMBER($N62),ISNUMBER($O62)),IFERROR(ABS($N62-$O62)/$O62&gt;Assumptions!$F$5,FALSE),FALSE),IF(AND(ISNUMBER($P62),ISNUMBER($Q62)),IFERROR($P62/$Q62&gt;Assumptions!$F$6,FALSE),FALSE)),"Human check","Within review limits")))</f>
        <v/>
      </c>
      <c r="AB62" s="20">
        <f>IF($A62="","",IF(OR($B62="",$C62="",$D62="",$E62="",$F62="",$G62="",$H62="",$I62="",COUNTBLANK($T62:$W62)&gt;0,COUNTIF($T62:$W62,"Pending")&gt;0,$AA62="Incomplete"),"Open",IF(OR(COUNTIF($T62:$W62,"Needs Review")&gt;0,$AA62="Human check"),"Needs Review",IF(AND($X62="Signed Off",ISNUMBER($Y62)),"Complete","Awaiting Sign-Off"))))</f>
        <v/>
      </c>
      <c r="AD62">
        <f>""</f>
        <v/>
      </c>
      <c r="AE62">
        <f>""</f>
        <v/>
      </c>
      <c r="AF62">
        <f>""</f>
        <v/>
      </c>
      <c r="AG62">
        <f>""</f>
        <v/>
      </c>
      <c r="AH62">
        <f>""</f>
        <v/>
      </c>
      <c r="AI62">
        <f>""</f>
        <v/>
      </c>
      <c r="AJ62">
        <f>""</f>
        <v/>
      </c>
    </row>
    <row r="63" ht="22" customHeight="1">
      <c r="A63" s="14" t="n"/>
      <c r="B63" s="15" t="n"/>
      <c r="C63" s="14" t="n"/>
      <c r="D63" s="14" t="n"/>
      <c r="E63" s="14" t="n"/>
      <c r="F63" s="16" t="n"/>
      <c r="G63" s="16" t="n"/>
      <c r="H63" s="16" t="n"/>
      <c r="I63" s="16" t="n"/>
      <c r="J63" s="26" t="n"/>
      <c r="K63" s="26" t="n"/>
      <c r="L63" s="26" t="n"/>
      <c r="M63" s="28">
        <f>IF(AND(ISNUMBER($K63),ISNUMBER($L63)),ABS($K63-$L63),"")</f>
        <v/>
      </c>
      <c r="N63" s="26" t="n"/>
      <c r="O63" s="26" t="n"/>
      <c r="P63" s="26" t="n"/>
      <c r="Q63" s="26" t="n"/>
      <c r="R63" s="26" t="n"/>
      <c r="S63" s="26" t="n"/>
      <c r="T63" s="16" t="n"/>
      <c r="U63" s="16" t="n"/>
      <c r="V63" s="16" t="n"/>
      <c r="W63" s="16" t="n"/>
      <c r="X63" s="16" t="n"/>
      <c r="Y63" s="15" t="n"/>
      <c r="Z63" s="19" t="n"/>
      <c r="AA63" s="22">
        <f>IF($A63="","",IF(OR($F63="",$G63="",AND(OR($G63="Cooling",$G63="Heating"),OR(NOT(ISNUMBER($J63)),NOT(ISNUMBER($K63)),NOT(ISNUMBER($L63)))),NOT(ISNUMBER($N63)),NOT(ISNUMBER($O63)),NOT(ISNUMBER($P63)),NOT(ISNUMBER($Q63)),AND(OR($F63="Split AC",$F63="Heat Pump",$F63="Packaged Unit",$F63="Rooftop Unit"),OR($G63="Cooling",$G63="Heating"),OR(NOT(ISNUMBER($R63)),NOT(ISNUMBER($S63)))),$T63="",$U63="",$V63="",$W63=""),"Incomplete",IF(OR($W63="Needs Review",AND(OR($G63="Cooling",$G63="Heating"),OR(IFERROR($M63&lt;VLOOKUP($G63,Assumptions!$A$5:$C$7,2,FALSE),FALSE),IFERROR($M63&gt;VLOOKUP($G63,Assumptions!$A$5:$C$7,3,FALSE),FALSE))),IF(AND(ISNUMBER($N63),ISNUMBER($O63)),IFERROR(ABS($N63-$O63)/$O63&gt;Assumptions!$F$5,FALSE),FALSE),IF(AND(ISNUMBER($P63),ISNUMBER($Q63)),IFERROR($P63/$Q63&gt;Assumptions!$F$6,FALSE),FALSE)),"Human check","Within review limits")))</f>
        <v/>
      </c>
      <c r="AB63" s="22">
        <f>IF($A63="","",IF(OR($B63="",$C63="",$D63="",$E63="",$F63="",$G63="",$H63="",$I63="",COUNTBLANK($T63:$W63)&gt;0,COUNTIF($T63:$W63,"Pending")&gt;0,$AA63="Incomplete"),"Open",IF(OR(COUNTIF($T63:$W63,"Needs Review")&gt;0,$AA63="Human check"),"Needs Review",IF(AND($X63="Signed Off",ISNUMBER($Y63)),"Complete","Awaiting Sign-Off"))))</f>
        <v/>
      </c>
      <c r="AD63">
        <f>""</f>
        <v/>
      </c>
      <c r="AE63">
        <f>""</f>
        <v/>
      </c>
      <c r="AF63">
        <f>""</f>
        <v/>
      </c>
      <c r="AG63">
        <f>""</f>
        <v/>
      </c>
      <c r="AH63">
        <f>""</f>
        <v/>
      </c>
      <c r="AI63">
        <f>""</f>
        <v/>
      </c>
      <c r="AJ63">
        <f>""</f>
        <v/>
      </c>
    </row>
    <row r="64" ht="22" customHeight="1">
      <c r="A64" s="14" t="n"/>
      <c r="B64" s="15" t="n"/>
      <c r="C64" s="14" t="n"/>
      <c r="D64" s="14" t="n"/>
      <c r="E64" s="14" t="n"/>
      <c r="F64" s="16" t="n"/>
      <c r="G64" s="16" t="n"/>
      <c r="H64" s="16" t="n"/>
      <c r="I64" s="16" t="n"/>
      <c r="J64" s="26" t="n"/>
      <c r="K64" s="26" t="n"/>
      <c r="L64" s="26" t="n"/>
      <c r="M64" s="27">
        <f>IF(AND(ISNUMBER($K64),ISNUMBER($L64)),ABS($K64-$L64),"")</f>
        <v/>
      </c>
      <c r="N64" s="26" t="n"/>
      <c r="O64" s="26" t="n"/>
      <c r="P64" s="26" t="n"/>
      <c r="Q64" s="26" t="n"/>
      <c r="R64" s="26" t="n"/>
      <c r="S64" s="26" t="n"/>
      <c r="T64" s="16" t="n"/>
      <c r="U64" s="16" t="n"/>
      <c r="V64" s="16" t="n"/>
      <c r="W64" s="16" t="n"/>
      <c r="X64" s="16" t="n"/>
      <c r="Y64" s="15" t="n"/>
      <c r="Z64" s="19" t="n"/>
      <c r="AA64" s="20">
        <f>IF($A64="","",IF(OR($F64="",$G64="",AND(OR($G64="Cooling",$G64="Heating"),OR(NOT(ISNUMBER($J64)),NOT(ISNUMBER($K64)),NOT(ISNUMBER($L64)))),NOT(ISNUMBER($N64)),NOT(ISNUMBER($O64)),NOT(ISNUMBER($P64)),NOT(ISNUMBER($Q64)),AND(OR($F64="Split AC",$F64="Heat Pump",$F64="Packaged Unit",$F64="Rooftop Unit"),OR($G64="Cooling",$G64="Heating"),OR(NOT(ISNUMBER($R64)),NOT(ISNUMBER($S64)))),$T64="",$U64="",$V64="",$W64=""),"Incomplete",IF(OR($W64="Needs Review",AND(OR($G64="Cooling",$G64="Heating"),OR(IFERROR($M64&lt;VLOOKUP($G64,Assumptions!$A$5:$C$7,2,FALSE),FALSE),IFERROR($M64&gt;VLOOKUP($G64,Assumptions!$A$5:$C$7,3,FALSE),FALSE))),IF(AND(ISNUMBER($N64),ISNUMBER($O64)),IFERROR(ABS($N64-$O64)/$O64&gt;Assumptions!$F$5,FALSE),FALSE),IF(AND(ISNUMBER($P64),ISNUMBER($Q64)),IFERROR($P64/$Q64&gt;Assumptions!$F$6,FALSE),FALSE)),"Human check","Within review limits")))</f>
        <v/>
      </c>
      <c r="AB64" s="20">
        <f>IF($A64="","",IF(OR($B64="",$C64="",$D64="",$E64="",$F64="",$G64="",$H64="",$I64="",COUNTBLANK($T64:$W64)&gt;0,COUNTIF($T64:$W64,"Pending")&gt;0,$AA64="Incomplete"),"Open",IF(OR(COUNTIF($T64:$W64,"Needs Review")&gt;0,$AA64="Human check"),"Needs Review",IF(AND($X64="Signed Off",ISNUMBER($Y64)),"Complete","Awaiting Sign-Off"))))</f>
        <v/>
      </c>
      <c r="AD64">
        <f>""</f>
        <v/>
      </c>
      <c r="AE64">
        <f>""</f>
        <v/>
      </c>
      <c r="AF64">
        <f>""</f>
        <v/>
      </c>
      <c r="AG64">
        <f>""</f>
        <v/>
      </c>
      <c r="AH64">
        <f>""</f>
        <v/>
      </c>
      <c r="AI64">
        <f>""</f>
        <v/>
      </c>
      <c r="AJ64">
        <f>""</f>
        <v/>
      </c>
    </row>
    <row r="65" ht="22" customHeight="1">
      <c r="A65" s="14" t="n"/>
      <c r="B65" s="15" t="n"/>
      <c r="C65" s="14" t="n"/>
      <c r="D65" s="14" t="n"/>
      <c r="E65" s="14" t="n"/>
      <c r="F65" s="16" t="n"/>
      <c r="G65" s="16" t="n"/>
      <c r="H65" s="16" t="n"/>
      <c r="I65" s="16" t="n"/>
      <c r="J65" s="26" t="n"/>
      <c r="K65" s="26" t="n"/>
      <c r="L65" s="26" t="n"/>
      <c r="M65" s="28">
        <f>IF(AND(ISNUMBER($K65),ISNUMBER($L65)),ABS($K65-$L65),"")</f>
        <v/>
      </c>
      <c r="N65" s="26" t="n"/>
      <c r="O65" s="26" t="n"/>
      <c r="P65" s="26" t="n"/>
      <c r="Q65" s="26" t="n"/>
      <c r="R65" s="26" t="n"/>
      <c r="S65" s="26" t="n"/>
      <c r="T65" s="16" t="n"/>
      <c r="U65" s="16" t="n"/>
      <c r="V65" s="16" t="n"/>
      <c r="W65" s="16" t="n"/>
      <c r="X65" s="16" t="n"/>
      <c r="Y65" s="15" t="n"/>
      <c r="Z65" s="19" t="n"/>
      <c r="AA65" s="22">
        <f>IF($A65="","",IF(OR($F65="",$G65="",AND(OR($G65="Cooling",$G65="Heating"),OR(NOT(ISNUMBER($J65)),NOT(ISNUMBER($K65)),NOT(ISNUMBER($L65)))),NOT(ISNUMBER($N65)),NOT(ISNUMBER($O65)),NOT(ISNUMBER($P65)),NOT(ISNUMBER($Q65)),AND(OR($F65="Split AC",$F65="Heat Pump",$F65="Packaged Unit",$F65="Rooftop Unit"),OR($G65="Cooling",$G65="Heating"),OR(NOT(ISNUMBER($R65)),NOT(ISNUMBER($S65)))),$T65="",$U65="",$V65="",$W65=""),"Incomplete",IF(OR($W65="Needs Review",AND(OR($G65="Cooling",$G65="Heating"),OR(IFERROR($M65&lt;VLOOKUP($G65,Assumptions!$A$5:$C$7,2,FALSE),FALSE),IFERROR($M65&gt;VLOOKUP($G65,Assumptions!$A$5:$C$7,3,FALSE),FALSE))),IF(AND(ISNUMBER($N65),ISNUMBER($O65)),IFERROR(ABS($N65-$O65)/$O65&gt;Assumptions!$F$5,FALSE),FALSE),IF(AND(ISNUMBER($P65),ISNUMBER($Q65)),IFERROR($P65/$Q65&gt;Assumptions!$F$6,FALSE),FALSE)),"Human check","Within review limits")))</f>
        <v/>
      </c>
      <c r="AB65" s="22">
        <f>IF($A65="","",IF(OR($B65="",$C65="",$D65="",$E65="",$F65="",$G65="",$H65="",$I65="",COUNTBLANK($T65:$W65)&gt;0,COUNTIF($T65:$W65,"Pending")&gt;0,$AA65="Incomplete"),"Open",IF(OR(COUNTIF($T65:$W65,"Needs Review")&gt;0,$AA65="Human check"),"Needs Review",IF(AND($X65="Signed Off",ISNUMBER($Y65)),"Complete","Awaiting Sign-Off"))))</f>
        <v/>
      </c>
      <c r="AD65">
        <f>""</f>
        <v/>
      </c>
      <c r="AE65">
        <f>""</f>
        <v/>
      </c>
      <c r="AF65">
        <f>""</f>
        <v/>
      </c>
      <c r="AG65">
        <f>""</f>
        <v/>
      </c>
      <c r="AH65">
        <f>""</f>
        <v/>
      </c>
      <c r="AI65">
        <f>""</f>
        <v/>
      </c>
      <c r="AJ65">
        <f>""</f>
        <v/>
      </c>
    </row>
    <row r="66" ht="22" customHeight="1">
      <c r="A66" s="14" t="n"/>
      <c r="B66" s="15" t="n"/>
      <c r="C66" s="14" t="n"/>
      <c r="D66" s="14" t="n"/>
      <c r="E66" s="14" t="n"/>
      <c r="F66" s="16" t="n"/>
      <c r="G66" s="16" t="n"/>
      <c r="H66" s="16" t="n"/>
      <c r="I66" s="16" t="n"/>
      <c r="J66" s="26" t="n"/>
      <c r="K66" s="26" t="n"/>
      <c r="L66" s="26" t="n"/>
      <c r="M66" s="27">
        <f>IF(AND(ISNUMBER($K66),ISNUMBER($L66)),ABS($K66-$L66),"")</f>
        <v/>
      </c>
      <c r="N66" s="26" t="n"/>
      <c r="O66" s="26" t="n"/>
      <c r="P66" s="26" t="n"/>
      <c r="Q66" s="26" t="n"/>
      <c r="R66" s="26" t="n"/>
      <c r="S66" s="26" t="n"/>
      <c r="T66" s="16" t="n"/>
      <c r="U66" s="16" t="n"/>
      <c r="V66" s="16" t="n"/>
      <c r="W66" s="16" t="n"/>
      <c r="X66" s="16" t="n"/>
      <c r="Y66" s="15" t="n"/>
      <c r="Z66" s="19" t="n"/>
      <c r="AA66" s="20">
        <f>IF($A66="","",IF(OR($F66="",$G66="",AND(OR($G66="Cooling",$G66="Heating"),OR(NOT(ISNUMBER($J66)),NOT(ISNUMBER($K66)),NOT(ISNUMBER($L66)))),NOT(ISNUMBER($N66)),NOT(ISNUMBER($O66)),NOT(ISNUMBER($P66)),NOT(ISNUMBER($Q66)),AND(OR($F66="Split AC",$F66="Heat Pump",$F66="Packaged Unit",$F66="Rooftop Unit"),OR($G66="Cooling",$G66="Heating"),OR(NOT(ISNUMBER($R66)),NOT(ISNUMBER($S66)))),$T66="",$U66="",$V66="",$W66=""),"Incomplete",IF(OR($W66="Needs Review",AND(OR($G66="Cooling",$G66="Heating"),OR(IFERROR($M66&lt;VLOOKUP($G66,Assumptions!$A$5:$C$7,2,FALSE),FALSE),IFERROR($M66&gt;VLOOKUP($G66,Assumptions!$A$5:$C$7,3,FALSE),FALSE))),IF(AND(ISNUMBER($N66),ISNUMBER($O66)),IFERROR(ABS($N66-$O66)/$O66&gt;Assumptions!$F$5,FALSE),FALSE),IF(AND(ISNUMBER($P66),ISNUMBER($Q66)),IFERROR($P66/$Q66&gt;Assumptions!$F$6,FALSE),FALSE)),"Human check","Within review limits")))</f>
        <v/>
      </c>
      <c r="AB66" s="20">
        <f>IF($A66="","",IF(OR($B66="",$C66="",$D66="",$E66="",$F66="",$G66="",$H66="",$I66="",COUNTBLANK($T66:$W66)&gt;0,COUNTIF($T66:$W66,"Pending")&gt;0,$AA66="Incomplete"),"Open",IF(OR(COUNTIF($T66:$W66,"Needs Review")&gt;0,$AA66="Human check"),"Needs Review",IF(AND($X66="Signed Off",ISNUMBER($Y66)),"Complete","Awaiting Sign-Off"))))</f>
        <v/>
      </c>
      <c r="AD66">
        <f>""</f>
        <v/>
      </c>
      <c r="AE66">
        <f>""</f>
        <v/>
      </c>
      <c r="AF66">
        <f>""</f>
        <v/>
      </c>
      <c r="AG66">
        <f>""</f>
        <v/>
      </c>
      <c r="AH66">
        <f>""</f>
        <v/>
      </c>
      <c r="AI66">
        <f>""</f>
        <v/>
      </c>
      <c r="AJ66">
        <f>""</f>
        <v/>
      </c>
    </row>
    <row r="67" ht="22" customHeight="1">
      <c r="A67" s="14" t="n"/>
      <c r="B67" s="15" t="n"/>
      <c r="C67" s="14" t="n"/>
      <c r="D67" s="14" t="n"/>
      <c r="E67" s="14" t="n"/>
      <c r="F67" s="16" t="n"/>
      <c r="G67" s="16" t="n"/>
      <c r="H67" s="16" t="n"/>
      <c r="I67" s="16" t="n"/>
      <c r="J67" s="26" t="n"/>
      <c r="K67" s="26" t="n"/>
      <c r="L67" s="26" t="n"/>
      <c r="M67" s="28">
        <f>IF(AND(ISNUMBER($K67),ISNUMBER($L67)),ABS($K67-$L67),"")</f>
        <v/>
      </c>
      <c r="N67" s="26" t="n"/>
      <c r="O67" s="26" t="n"/>
      <c r="P67" s="26" t="n"/>
      <c r="Q67" s="26" t="n"/>
      <c r="R67" s="26" t="n"/>
      <c r="S67" s="26" t="n"/>
      <c r="T67" s="16" t="n"/>
      <c r="U67" s="16" t="n"/>
      <c r="V67" s="16" t="n"/>
      <c r="W67" s="16" t="n"/>
      <c r="X67" s="16" t="n"/>
      <c r="Y67" s="15" t="n"/>
      <c r="Z67" s="19" t="n"/>
      <c r="AA67" s="22">
        <f>IF($A67="","",IF(OR($F67="",$G67="",AND(OR($G67="Cooling",$G67="Heating"),OR(NOT(ISNUMBER($J67)),NOT(ISNUMBER($K67)),NOT(ISNUMBER($L67)))),NOT(ISNUMBER($N67)),NOT(ISNUMBER($O67)),NOT(ISNUMBER($P67)),NOT(ISNUMBER($Q67)),AND(OR($F67="Split AC",$F67="Heat Pump",$F67="Packaged Unit",$F67="Rooftop Unit"),OR($G67="Cooling",$G67="Heating"),OR(NOT(ISNUMBER($R67)),NOT(ISNUMBER($S67)))),$T67="",$U67="",$V67="",$W67=""),"Incomplete",IF(OR($W67="Needs Review",AND(OR($G67="Cooling",$G67="Heating"),OR(IFERROR($M67&lt;VLOOKUP($G67,Assumptions!$A$5:$C$7,2,FALSE),FALSE),IFERROR($M67&gt;VLOOKUP($G67,Assumptions!$A$5:$C$7,3,FALSE),FALSE))),IF(AND(ISNUMBER($N67),ISNUMBER($O67)),IFERROR(ABS($N67-$O67)/$O67&gt;Assumptions!$F$5,FALSE),FALSE),IF(AND(ISNUMBER($P67),ISNUMBER($Q67)),IFERROR($P67/$Q67&gt;Assumptions!$F$6,FALSE),FALSE)),"Human check","Within review limits")))</f>
        <v/>
      </c>
      <c r="AB67" s="22">
        <f>IF($A67="","",IF(OR($B67="",$C67="",$D67="",$E67="",$F67="",$G67="",$H67="",$I67="",COUNTBLANK($T67:$W67)&gt;0,COUNTIF($T67:$W67,"Pending")&gt;0,$AA67="Incomplete"),"Open",IF(OR(COUNTIF($T67:$W67,"Needs Review")&gt;0,$AA67="Human check"),"Needs Review",IF(AND($X67="Signed Off",ISNUMBER($Y67)),"Complete","Awaiting Sign-Off"))))</f>
        <v/>
      </c>
      <c r="AD67">
        <f>""</f>
        <v/>
      </c>
      <c r="AE67">
        <f>""</f>
        <v/>
      </c>
      <c r="AF67">
        <f>""</f>
        <v/>
      </c>
      <c r="AG67">
        <f>""</f>
        <v/>
      </c>
      <c r="AH67">
        <f>""</f>
        <v/>
      </c>
      <c r="AI67">
        <f>""</f>
        <v/>
      </c>
      <c r="AJ67">
        <f>""</f>
        <v/>
      </c>
    </row>
    <row r="68" ht="22" customHeight="1">
      <c r="A68" s="14" t="n"/>
      <c r="B68" s="15" t="n"/>
      <c r="C68" s="14" t="n"/>
      <c r="D68" s="14" t="n"/>
      <c r="E68" s="14" t="n"/>
      <c r="F68" s="16" t="n"/>
      <c r="G68" s="16" t="n"/>
      <c r="H68" s="16" t="n"/>
      <c r="I68" s="16" t="n"/>
      <c r="J68" s="26" t="n"/>
      <c r="K68" s="26" t="n"/>
      <c r="L68" s="26" t="n"/>
      <c r="M68" s="27">
        <f>IF(AND(ISNUMBER($K68),ISNUMBER($L68)),ABS($K68-$L68),"")</f>
        <v/>
      </c>
      <c r="N68" s="26" t="n"/>
      <c r="O68" s="26" t="n"/>
      <c r="P68" s="26" t="n"/>
      <c r="Q68" s="26" t="n"/>
      <c r="R68" s="26" t="n"/>
      <c r="S68" s="26" t="n"/>
      <c r="T68" s="16" t="n"/>
      <c r="U68" s="16" t="n"/>
      <c r="V68" s="16" t="n"/>
      <c r="W68" s="16" t="n"/>
      <c r="X68" s="16" t="n"/>
      <c r="Y68" s="15" t="n"/>
      <c r="Z68" s="19" t="n"/>
      <c r="AA68" s="20">
        <f>IF($A68="","",IF(OR($F68="",$G68="",AND(OR($G68="Cooling",$G68="Heating"),OR(NOT(ISNUMBER($J68)),NOT(ISNUMBER($K68)),NOT(ISNUMBER($L68)))),NOT(ISNUMBER($N68)),NOT(ISNUMBER($O68)),NOT(ISNUMBER($P68)),NOT(ISNUMBER($Q68)),AND(OR($F68="Split AC",$F68="Heat Pump",$F68="Packaged Unit",$F68="Rooftop Unit"),OR($G68="Cooling",$G68="Heating"),OR(NOT(ISNUMBER($R68)),NOT(ISNUMBER($S68)))),$T68="",$U68="",$V68="",$W68=""),"Incomplete",IF(OR($W68="Needs Review",AND(OR($G68="Cooling",$G68="Heating"),OR(IFERROR($M68&lt;VLOOKUP($G68,Assumptions!$A$5:$C$7,2,FALSE),FALSE),IFERROR($M68&gt;VLOOKUP($G68,Assumptions!$A$5:$C$7,3,FALSE),FALSE))),IF(AND(ISNUMBER($N68),ISNUMBER($O68)),IFERROR(ABS($N68-$O68)/$O68&gt;Assumptions!$F$5,FALSE),FALSE),IF(AND(ISNUMBER($P68),ISNUMBER($Q68)),IFERROR($P68/$Q68&gt;Assumptions!$F$6,FALSE),FALSE)),"Human check","Within review limits")))</f>
        <v/>
      </c>
      <c r="AB68" s="20">
        <f>IF($A68="","",IF(OR($B68="",$C68="",$D68="",$E68="",$F68="",$G68="",$H68="",$I68="",COUNTBLANK($T68:$W68)&gt;0,COUNTIF($T68:$W68,"Pending")&gt;0,$AA68="Incomplete"),"Open",IF(OR(COUNTIF($T68:$W68,"Needs Review")&gt;0,$AA68="Human check"),"Needs Review",IF(AND($X68="Signed Off",ISNUMBER($Y68)),"Complete","Awaiting Sign-Off"))))</f>
        <v/>
      </c>
      <c r="AD68">
        <f>""</f>
        <v/>
      </c>
      <c r="AE68">
        <f>""</f>
        <v/>
      </c>
      <c r="AF68">
        <f>""</f>
        <v/>
      </c>
      <c r="AG68">
        <f>""</f>
        <v/>
      </c>
      <c r="AH68">
        <f>""</f>
        <v/>
      </c>
      <c r="AI68">
        <f>""</f>
        <v/>
      </c>
      <c r="AJ68">
        <f>""</f>
        <v/>
      </c>
    </row>
    <row r="69" ht="22" customHeight="1">
      <c r="A69" s="14" t="n"/>
      <c r="B69" s="15" t="n"/>
      <c r="C69" s="14" t="n"/>
      <c r="D69" s="14" t="n"/>
      <c r="E69" s="14" t="n"/>
      <c r="F69" s="16" t="n"/>
      <c r="G69" s="16" t="n"/>
      <c r="H69" s="16" t="n"/>
      <c r="I69" s="16" t="n"/>
      <c r="J69" s="26" t="n"/>
      <c r="K69" s="26" t="n"/>
      <c r="L69" s="26" t="n"/>
      <c r="M69" s="28">
        <f>IF(AND(ISNUMBER($K69),ISNUMBER($L69)),ABS($K69-$L69),"")</f>
        <v/>
      </c>
      <c r="N69" s="26" t="n"/>
      <c r="O69" s="26" t="n"/>
      <c r="P69" s="26" t="n"/>
      <c r="Q69" s="26" t="n"/>
      <c r="R69" s="26" t="n"/>
      <c r="S69" s="26" t="n"/>
      <c r="T69" s="16" t="n"/>
      <c r="U69" s="16" t="n"/>
      <c r="V69" s="16" t="n"/>
      <c r="W69" s="16" t="n"/>
      <c r="X69" s="16" t="n"/>
      <c r="Y69" s="15" t="n"/>
      <c r="Z69" s="19" t="n"/>
      <c r="AA69" s="22">
        <f>IF($A69="","",IF(OR($F69="",$G69="",AND(OR($G69="Cooling",$G69="Heating"),OR(NOT(ISNUMBER($J69)),NOT(ISNUMBER($K69)),NOT(ISNUMBER($L69)))),NOT(ISNUMBER($N69)),NOT(ISNUMBER($O69)),NOT(ISNUMBER($P69)),NOT(ISNUMBER($Q69)),AND(OR($F69="Split AC",$F69="Heat Pump",$F69="Packaged Unit",$F69="Rooftop Unit"),OR($G69="Cooling",$G69="Heating"),OR(NOT(ISNUMBER($R69)),NOT(ISNUMBER($S69)))),$T69="",$U69="",$V69="",$W69=""),"Incomplete",IF(OR($W69="Needs Review",AND(OR($G69="Cooling",$G69="Heating"),OR(IFERROR($M69&lt;VLOOKUP($G69,Assumptions!$A$5:$C$7,2,FALSE),FALSE),IFERROR($M69&gt;VLOOKUP($G69,Assumptions!$A$5:$C$7,3,FALSE),FALSE))),IF(AND(ISNUMBER($N69),ISNUMBER($O69)),IFERROR(ABS($N69-$O69)/$O69&gt;Assumptions!$F$5,FALSE),FALSE),IF(AND(ISNUMBER($P69),ISNUMBER($Q69)),IFERROR($P69/$Q69&gt;Assumptions!$F$6,FALSE),FALSE)),"Human check","Within review limits")))</f>
        <v/>
      </c>
      <c r="AB69" s="22">
        <f>IF($A69="","",IF(OR($B69="",$C69="",$D69="",$E69="",$F69="",$G69="",$H69="",$I69="",COUNTBLANK($T69:$W69)&gt;0,COUNTIF($T69:$W69,"Pending")&gt;0,$AA69="Incomplete"),"Open",IF(OR(COUNTIF($T69:$W69,"Needs Review")&gt;0,$AA69="Human check"),"Needs Review",IF(AND($X69="Signed Off",ISNUMBER($Y69)),"Complete","Awaiting Sign-Off"))))</f>
        <v/>
      </c>
      <c r="AD69">
        <f>""</f>
        <v/>
      </c>
      <c r="AE69">
        <f>""</f>
        <v/>
      </c>
      <c r="AF69">
        <f>""</f>
        <v/>
      </c>
      <c r="AG69">
        <f>""</f>
        <v/>
      </c>
      <c r="AH69">
        <f>""</f>
        <v/>
      </c>
      <c r="AI69">
        <f>""</f>
        <v/>
      </c>
      <c r="AJ69">
        <f>""</f>
        <v/>
      </c>
    </row>
    <row r="70" ht="22" customHeight="1">
      <c r="A70" s="14" t="n"/>
      <c r="B70" s="15" t="n"/>
      <c r="C70" s="14" t="n"/>
      <c r="D70" s="14" t="n"/>
      <c r="E70" s="14" t="n"/>
      <c r="F70" s="16" t="n"/>
      <c r="G70" s="16" t="n"/>
      <c r="H70" s="16" t="n"/>
      <c r="I70" s="16" t="n"/>
      <c r="J70" s="26" t="n"/>
      <c r="K70" s="26" t="n"/>
      <c r="L70" s="26" t="n"/>
      <c r="M70" s="27">
        <f>IF(AND(ISNUMBER($K70),ISNUMBER($L70)),ABS($K70-$L70),"")</f>
        <v/>
      </c>
      <c r="N70" s="26" t="n"/>
      <c r="O70" s="26" t="n"/>
      <c r="P70" s="26" t="n"/>
      <c r="Q70" s="26" t="n"/>
      <c r="R70" s="26" t="n"/>
      <c r="S70" s="26" t="n"/>
      <c r="T70" s="16" t="n"/>
      <c r="U70" s="16" t="n"/>
      <c r="V70" s="16" t="n"/>
      <c r="W70" s="16" t="n"/>
      <c r="X70" s="16" t="n"/>
      <c r="Y70" s="15" t="n"/>
      <c r="Z70" s="19" t="n"/>
      <c r="AA70" s="20">
        <f>IF($A70="","",IF(OR($F70="",$G70="",AND(OR($G70="Cooling",$G70="Heating"),OR(NOT(ISNUMBER($J70)),NOT(ISNUMBER($K70)),NOT(ISNUMBER($L70)))),NOT(ISNUMBER($N70)),NOT(ISNUMBER($O70)),NOT(ISNUMBER($P70)),NOT(ISNUMBER($Q70)),AND(OR($F70="Split AC",$F70="Heat Pump",$F70="Packaged Unit",$F70="Rooftop Unit"),OR($G70="Cooling",$G70="Heating"),OR(NOT(ISNUMBER($R70)),NOT(ISNUMBER($S70)))),$T70="",$U70="",$V70="",$W70=""),"Incomplete",IF(OR($W70="Needs Review",AND(OR($G70="Cooling",$G70="Heating"),OR(IFERROR($M70&lt;VLOOKUP($G70,Assumptions!$A$5:$C$7,2,FALSE),FALSE),IFERROR($M70&gt;VLOOKUP($G70,Assumptions!$A$5:$C$7,3,FALSE),FALSE))),IF(AND(ISNUMBER($N70),ISNUMBER($O70)),IFERROR(ABS($N70-$O70)/$O70&gt;Assumptions!$F$5,FALSE),FALSE),IF(AND(ISNUMBER($P70),ISNUMBER($Q70)),IFERROR($P70/$Q70&gt;Assumptions!$F$6,FALSE),FALSE)),"Human check","Within review limits")))</f>
        <v/>
      </c>
      <c r="AB70" s="20">
        <f>IF($A70="","",IF(OR($B70="",$C70="",$D70="",$E70="",$F70="",$G70="",$H70="",$I70="",COUNTBLANK($T70:$W70)&gt;0,COUNTIF($T70:$W70,"Pending")&gt;0,$AA70="Incomplete"),"Open",IF(OR(COUNTIF($T70:$W70,"Needs Review")&gt;0,$AA70="Human check"),"Needs Review",IF(AND($X70="Signed Off",ISNUMBER($Y70)),"Complete","Awaiting Sign-Off"))))</f>
        <v/>
      </c>
      <c r="AD70">
        <f>""</f>
        <v/>
      </c>
      <c r="AE70">
        <f>""</f>
        <v/>
      </c>
      <c r="AF70">
        <f>""</f>
        <v/>
      </c>
      <c r="AG70">
        <f>""</f>
        <v/>
      </c>
      <c r="AH70">
        <f>""</f>
        <v/>
      </c>
      <c r="AI70">
        <f>""</f>
        <v/>
      </c>
      <c r="AJ70">
        <f>""</f>
        <v/>
      </c>
    </row>
    <row r="71" ht="22" customHeight="1">
      <c r="A71" s="14" t="n"/>
      <c r="B71" s="15" t="n"/>
      <c r="C71" s="14" t="n"/>
      <c r="D71" s="14" t="n"/>
      <c r="E71" s="14" t="n"/>
      <c r="F71" s="16" t="n"/>
      <c r="G71" s="16" t="n"/>
      <c r="H71" s="16" t="n"/>
      <c r="I71" s="16" t="n"/>
      <c r="J71" s="26" t="n"/>
      <c r="K71" s="26" t="n"/>
      <c r="L71" s="26" t="n"/>
      <c r="M71" s="28">
        <f>IF(AND(ISNUMBER($K71),ISNUMBER($L71)),ABS($K71-$L71),"")</f>
        <v/>
      </c>
      <c r="N71" s="26" t="n"/>
      <c r="O71" s="26" t="n"/>
      <c r="P71" s="26" t="n"/>
      <c r="Q71" s="26" t="n"/>
      <c r="R71" s="26" t="n"/>
      <c r="S71" s="26" t="n"/>
      <c r="T71" s="16" t="n"/>
      <c r="U71" s="16" t="n"/>
      <c r="V71" s="16" t="n"/>
      <c r="W71" s="16" t="n"/>
      <c r="X71" s="16" t="n"/>
      <c r="Y71" s="15" t="n"/>
      <c r="Z71" s="19" t="n"/>
      <c r="AA71" s="22">
        <f>IF($A71="","",IF(OR($F71="",$G71="",AND(OR($G71="Cooling",$G71="Heating"),OR(NOT(ISNUMBER($J71)),NOT(ISNUMBER($K71)),NOT(ISNUMBER($L71)))),NOT(ISNUMBER($N71)),NOT(ISNUMBER($O71)),NOT(ISNUMBER($P71)),NOT(ISNUMBER($Q71)),AND(OR($F71="Split AC",$F71="Heat Pump",$F71="Packaged Unit",$F71="Rooftop Unit"),OR($G71="Cooling",$G71="Heating"),OR(NOT(ISNUMBER($R71)),NOT(ISNUMBER($S71)))),$T71="",$U71="",$V71="",$W71=""),"Incomplete",IF(OR($W71="Needs Review",AND(OR($G71="Cooling",$G71="Heating"),OR(IFERROR($M71&lt;VLOOKUP($G71,Assumptions!$A$5:$C$7,2,FALSE),FALSE),IFERROR($M71&gt;VLOOKUP($G71,Assumptions!$A$5:$C$7,3,FALSE),FALSE))),IF(AND(ISNUMBER($N71),ISNUMBER($O71)),IFERROR(ABS($N71-$O71)/$O71&gt;Assumptions!$F$5,FALSE),FALSE),IF(AND(ISNUMBER($P71),ISNUMBER($Q71)),IFERROR($P71/$Q71&gt;Assumptions!$F$6,FALSE),FALSE)),"Human check","Within review limits")))</f>
        <v/>
      </c>
      <c r="AB71" s="22">
        <f>IF($A71="","",IF(OR($B71="",$C71="",$D71="",$E71="",$F71="",$G71="",$H71="",$I71="",COUNTBLANK($T71:$W71)&gt;0,COUNTIF($T71:$W71,"Pending")&gt;0,$AA71="Incomplete"),"Open",IF(OR(COUNTIF($T71:$W71,"Needs Review")&gt;0,$AA71="Human check"),"Needs Review",IF(AND($X71="Signed Off",ISNUMBER($Y71)),"Complete","Awaiting Sign-Off"))))</f>
        <v/>
      </c>
      <c r="AD71">
        <f>""</f>
        <v/>
      </c>
      <c r="AE71">
        <f>""</f>
        <v/>
      </c>
      <c r="AF71">
        <f>""</f>
        <v/>
      </c>
      <c r="AG71">
        <f>""</f>
        <v/>
      </c>
      <c r="AH71">
        <f>""</f>
        <v/>
      </c>
      <c r="AI71">
        <f>""</f>
        <v/>
      </c>
      <c r="AJ71">
        <f>""</f>
        <v/>
      </c>
    </row>
    <row r="72" ht="22" customHeight="1">
      <c r="A72" s="14" t="n"/>
      <c r="B72" s="15" t="n"/>
      <c r="C72" s="14" t="n"/>
      <c r="D72" s="14" t="n"/>
      <c r="E72" s="14" t="n"/>
      <c r="F72" s="16" t="n"/>
      <c r="G72" s="16" t="n"/>
      <c r="H72" s="16" t="n"/>
      <c r="I72" s="16" t="n"/>
      <c r="J72" s="26" t="n"/>
      <c r="K72" s="26" t="n"/>
      <c r="L72" s="26" t="n"/>
      <c r="M72" s="27">
        <f>IF(AND(ISNUMBER($K72),ISNUMBER($L72)),ABS($K72-$L72),"")</f>
        <v/>
      </c>
      <c r="N72" s="26" t="n"/>
      <c r="O72" s="26" t="n"/>
      <c r="P72" s="26" t="n"/>
      <c r="Q72" s="26" t="n"/>
      <c r="R72" s="26" t="n"/>
      <c r="S72" s="26" t="n"/>
      <c r="T72" s="16" t="n"/>
      <c r="U72" s="16" t="n"/>
      <c r="V72" s="16" t="n"/>
      <c r="W72" s="16" t="n"/>
      <c r="X72" s="16" t="n"/>
      <c r="Y72" s="15" t="n"/>
      <c r="Z72" s="19" t="n"/>
      <c r="AA72" s="20">
        <f>IF($A72="","",IF(OR($F72="",$G72="",AND(OR($G72="Cooling",$G72="Heating"),OR(NOT(ISNUMBER($J72)),NOT(ISNUMBER($K72)),NOT(ISNUMBER($L72)))),NOT(ISNUMBER($N72)),NOT(ISNUMBER($O72)),NOT(ISNUMBER($P72)),NOT(ISNUMBER($Q72)),AND(OR($F72="Split AC",$F72="Heat Pump",$F72="Packaged Unit",$F72="Rooftop Unit"),OR($G72="Cooling",$G72="Heating"),OR(NOT(ISNUMBER($R72)),NOT(ISNUMBER($S72)))),$T72="",$U72="",$V72="",$W72=""),"Incomplete",IF(OR($W72="Needs Review",AND(OR($G72="Cooling",$G72="Heating"),OR(IFERROR($M72&lt;VLOOKUP($G72,Assumptions!$A$5:$C$7,2,FALSE),FALSE),IFERROR($M72&gt;VLOOKUP($G72,Assumptions!$A$5:$C$7,3,FALSE),FALSE))),IF(AND(ISNUMBER($N72),ISNUMBER($O72)),IFERROR(ABS($N72-$O72)/$O72&gt;Assumptions!$F$5,FALSE),FALSE),IF(AND(ISNUMBER($P72),ISNUMBER($Q72)),IFERROR($P72/$Q72&gt;Assumptions!$F$6,FALSE),FALSE)),"Human check","Within review limits")))</f>
        <v/>
      </c>
      <c r="AB72" s="20">
        <f>IF($A72="","",IF(OR($B72="",$C72="",$D72="",$E72="",$F72="",$G72="",$H72="",$I72="",COUNTBLANK($T72:$W72)&gt;0,COUNTIF($T72:$W72,"Pending")&gt;0,$AA72="Incomplete"),"Open",IF(OR(COUNTIF($T72:$W72,"Needs Review")&gt;0,$AA72="Human check"),"Needs Review",IF(AND($X72="Signed Off",ISNUMBER($Y72)),"Complete","Awaiting Sign-Off"))))</f>
        <v/>
      </c>
      <c r="AD72">
        <f>""</f>
        <v/>
      </c>
      <c r="AE72">
        <f>""</f>
        <v/>
      </c>
      <c r="AF72">
        <f>""</f>
        <v/>
      </c>
      <c r="AG72">
        <f>""</f>
        <v/>
      </c>
      <c r="AH72">
        <f>""</f>
        <v/>
      </c>
      <c r="AI72">
        <f>""</f>
        <v/>
      </c>
      <c r="AJ72">
        <f>""</f>
        <v/>
      </c>
    </row>
    <row r="73" ht="22" customHeight="1">
      <c r="A73" s="14" t="n"/>
      <c r="B73" s="15" t="n"/>
      <c r="C73" s="14" t="n"/>
      <c r="D73" s="14" t="n"/>
      <c r="E73" s="14" t="n"/>
      <c r="F73" s="16" t="n"/>
      <c r="G73" s="16" t="n"/>
      <c r="H73" s="16" t="n"/>
      <c r="I73" s="16" t="n"/>
      <c r="J73" s="26" t="n"/>
      <c r="K73" s="26" t="n"/>
      <c r="L73" s="26" t="n"/>
      <c r="M73" s="28">
        <f>IF(AND(ISNUMBER($K73),ISNUMBER($L73)),ABS($K73-$L73),"")</f>
        <v/>
      </c>
      <c r="N73" s="26" t="n"/>
      <c r="O73" s="26" t="n"/>
      <c r="P73" s="26" t="n"/>
      <c r="Q73" s="26" t="n"/>
      <c r="R73" s="26" t="n"/>
      <c r="S73" s="26" t="n"/>
      <c r="T73" s="16" t="n"/>
      <c r="U73" s="16" t="n"/>
      <c r="V73" s="16" t="n"/>
      <c r="W73" s="16" t="n"/>
      <c r="X73" s="16" t="n"/>
      <c r="Y73" s="15" t="n"/>
      <c r="Z73" s="19" t="n"/>
      <c r="AA73" s="22">
        <f>IF($A73="","",IF(OR($F73="",$G73="",AND(OR($G73="Cooling",$G73="Heating"),OR(NOT(ISNUMBER($J73)),NOT(ISNUMBER($K73)),NOT(ISNUMBER($L73)))),NOT(ISNUMBER($N73)),NOT(ISNUMBER($O73)),NOT(ISNUMBER($P73)),NOT(ISNUMBER($Q73)),AND(OR($F73="Split AC",$F73="Heat Pump",$F73="Packaged Unit",$F73="Rooftop Unit"),OR($G73="Cooling",$G73="Heating"),OR(NOT(ISNUMBER($R73)),NOT(ISNUMBER($S73)))),$T73="",$U73="",$V73="",$W73=""),"Incomplete",IF(OR($W73="Needs Review",AND(OR($G73="Cooling",$G73="Heating"),OR(IFERROR($M73&lt;VLOOKUP($G73,Assumptions!$A$5:$C$7,2,FALSE),FALSE),IFERROR($M73&gt;VLOOKUP($G73,Assumptions!$A$5:$C$7,3,FALSE),FALSE))),IF(AND(ISNUMBER($N73),ISNUMBER($O73)),IFERROR(ABS($N73-$O73)/$O73&gt;Assumptions!$F$5,FALSE),FALSE),IF(AND(ISNUMBER($P73),ISNUMBER($Q73)),IFERROR($P73/$Q73&gt;Assumptions!$F$6,FALSE),FALSE)),"Human check","Within review limits")))</f>
        <v/>
      </c>
      <c r="AB73" s="22">
        <f>IF($A73="","",IF(OR($B73="",$C73="",$D73="",$E73="",$F73="",$G73="",$H73="",$I73="",COUNTBLANK($T73:$W73)&gt;0,COUNTIF($T73:$W73,"Pending")&gt;0,$AA73="Incomplete"),"Open",IF(OR(COUNTIF($T73:$W73,"Needs Review")&gt;0,$AA73="Human check"),"Needs Review",IF(AND($X73="Signed Off",ISNUMBER($Y73)),"Complete","Awaiting Sign-Off"))))</f>
        <v/>
      </c>
      <c r="AD73">
        <f>""</f>
        <v/>
      </c>
      <c r="AE73">
        <f>""</f>
        <v/>
      </c>
      <c r="AF73">
        <f>""</f>
        <v/>
      </c>
      <c r="AG73">
        <f>""</f>
        <v/>
      </c>
      <c r="AH73">
        <f>""</f>
        <v/>
      </c>
      <c r="AI73">
        <f>""</f>
        <v/>
      </c>
      <c r="AJ73">
        <f>""</f>
        <v/>
      </c>
    </row>
    <row r="74" ht="22" customHeight="1">
      <c r="A74" s="14" t="n"/>
      <c r="B74" s="15" t="n"/>
      <c r="C74" s="14" t="n"/>
      <c r="D74" s="14" t="n"/>
      <c r="E74" s="14" t="n"/>
      <c r="F74" s="16" t="n"/>
      <c r="G74" s="16" t="n"/>
      <c r="H74" s="16" t="n"/>
      <c r="I74" s="16" t="n"/>
      <c r="J74" s="26" t="n"/>
      <c r="K74" s="26" t="n"/>
      <c r="L74" s="26" t="n"/>
      <c r="M74" s="27">
        <f>IF(AND(ISNUMBER($K74),ISNUMBER($L74)),ABS($K74-$L74),"")</f>
        <v/>
      </c>
      <c r="N74" s="26" t="n"/>
      <c r="O74" s="26" t="n"/>
      <c r="P74" s="26" t="n"/>
      <c r="Q74" s="26" t="n"/>
      <c r="R74" s="26" t="n"/>
      <c r="S74" s="26" t="n"/>
      <c r="T74" s="16" t="n"/>
      <c r="U74" s="16" t="n"/>
      <c r="V74" s="16" t="n"/>
      <c r="W74" s="16" t="n"/>
      <c r="X74" s="16" t="n"/>
      <c r="Y74" s="15" t="n"/>
      <c r="Z74" s="19" t="n"/>
      <c r="AA74" s="20">
        <f>IF($A74="","",IF(OR($F74="",$G74="",AND(OR($G74="Cooling",$G74="Heating"),OR(NOT(ISNUMBER($J74)),NOT(ISNUMBER($K74)),NOT(ISNUMBER($L74)))),NOT(ISNUMBER($N74)),NOT(ISNUMBER($O74)),NOT(ISNUMBER($P74)),NOT(ISNUMBER($Q74)),AND(OR($F74="Split AC",$F74="Heat Pump",$F74="Packaged Unit",$F74="Rooftop Unit"),OR($G74="Cooling",$G74="Heating"),OR(NOT(ISNUMBER($R74)),NOT(ISNUMBER($S74)))),$T74="",$U74="",$V74="",$W74=""),"Incomplete",IF(OR($W74="Needs Review",AND(OR($G74="Cooling",$G74="Heating"),OR(IFERROR($M74&lt;VLOOKUP($G74,Assumptions!$A$5:$C$7,2,FALSE),FALSE),IFERROR($M74&gt;VLOOKUP($G74,Assumptions!$A$5:$C$7,3,FALSE),FALSE))),IF(AND(ISNUMBER($N74),ISNUMBER($O74)),IFERROR(ABS($N74-$O74)/$O74&gt;Assumptions!$F$5,FALSE),FALSE),IF(AND(ISNUMBER($P74),ISNUMBER($Q74)),IFERROR($P74/$Q74&gt;Assumptions!$F$6,FALSE),FALSE)),"Human check","Within review limits")))</f>
        <v/>
      </c>
      <c r="AB74" s="20">
        <f>IF($A74="","",IF(OR($B74="",$C74="",$D74="",$E74="",$F74="",$G74="",$H74="",$I74="",COUNTBLANK($T74:$W74)&gt;0,COUNTIF($T74:$W74,"Pending")&gt;0,$AA74="Incomplete"),"Open",IF(OR(COUNTIF($T74:$W74,"Needs Review")&gt;0,$AA74="Human check"),"Needs Review",IF(AND($X74="Signed Off",ISNUMBER($Y74)),"Complete","Awaiting Sign-Off"))))</f>
        <v/>
      </c>
      <c r="AD74">
        <f>""</f>
        <v/>
      </c>
      <c r="AE74">
        <f>""</f>
        <v/>
      </c>
      <c r="AF74">
        <f>""</f>
        <v/>
      </c>
      <c r="AG74">
        <f>""</f>
        <v/>
      </c>
      <c r="AH74">
        <f>""</f>
        <v/>
      </c>
      <c r="AI74">
        <f>""</f>
        <v/>
      </c>
      <c r="AJ74">
        <f>""</f>
        <v/>
      </c>
    </row>
    <row r="75" ht="22" customHeight="1">
      <c r="A75" s="14" t="n"/>
      <c r="B75" s="15" t="n"/>
      <c r="C75" s="14" t="n"/>
      <c r="D75" s="14" t="n"/>
      <c r="E75" s="14" t="n"/>
      <c r="F75" s="16" t="n"/>
      <c r="G75" s="16" t="n"/>
      <c r="H75" s="16" t="n"/>
      <c r="I75" s="16" t="n"/>
      <c r="J75" s="26" t="n"/>
      <c r="K75" s="26" t="n"/>
      <c r="L75" s="26" t="n"/>
      <c r="M75" s="28">
        <f>IF(AND(ISNUMBER($K75),ISNUMBER($L75)),ABS($K75-$L75),"")</f>
        <v/>
      </c>
      <c r="N75" s="26" t="n"/>
      <c r="O75" s="26" t="n"/>
      <c r="P75" s="26" t="n"/>
      <c r="Q75" s="26" t="n"/>
      <c r="R75" s="26" t="n"/>
      <c r="S75" s="26" t="n"/>
      <c r="T75" s="16" t="n"/>
      <c r="U75" s="16" t="n"/>
      <c r="V75" s="16" t="n"/>
      <c r="W75" s="16" t="n"/>
      <c r="X75" s="16" t="n"/>
      <c r="Y75" s="15" t="n"/>
      <c r="Z75" s="19" t="n"/>
      <c r="AA75" s="22">
        <f>IF($A75="","",IF(OR($F75="",$G75="",AND(OR($G75="Cooling",$G75="Heating"),OR(NOT(ISNUMBER($J75)),NOT(ISNUMBER($K75)),NOT(ISNUMBER($L75)))),NOT(ISNUMBER($N75)),NOT(ISNUMBER($O75)),NOT(ISNUMBER($P75)),NOT(ISNUMBER($Q75)),AND(OR($F75="Split AC",$F75="Heat Pump",$F75="Packaged Unit",$F75="Rooftop Unit"),OR($G75="Cooling",$G75="Heating"),OR(NOT(ISNUMBER($R75)),NOT(ISNUMBER($S75)))),$T75="",$U75="",$V75="",$W75=""),"Incomplete",IF(OR($W75="Needs Review",AND(OR($G75="Cooling",$G75="Heating"),OR(IFERROR($M75&lt;VLOOKUP($G75,Assumptions!$A$5:$C$7,2,FALSE),FALSE),IFERROR($M75&gt;VLOOKUP($G75,Assumptions!$A$5:$C$7,3,FALSE),FALSE))),IF(AND(ISNUMBER($N75),ISNUMBER($O75)),IFERROR(ABS($N75-$O75)/$O75&gt;Assumptions!$F$5,FALSE),FALSE),IF(AND(ISNUMBER($P75),ISNUMBER($Q75)),IFERROR($P75/$Q75&gt;Assumptions!$F$6,FALSE),FALSE)),"Human check","Within review limits")))</f>
        <v/>
      </c>
      <c r="AB75" s="22">
        <f>IF($A75="","",IF(OR($B75="",$C75="",$D75="",$E75="",$F75="",$G75="",$H75="",$I75="",COUNTBLANK($T75:$W75)&gt;0,COUNTIF($T75:$W75,"Pending")&gt;0,$AA75="Incomplete"),"Open",IF(OR(COUNTIF($T75:$W75,"Needs Review")&gt;0,$AA75="Human check"),"Needs Review",IF(AND($X75="Signed Off",ISNUMBER($Y75)),"Complete","Awaiting Sign-Off"))))</f>
        <v/>
      </c>
      <c r="AD75">
        <f>""</f>
        <v/>
      </c>
      <c r="AE75">
        <f>""</f>
        <v/>
      </c>
      <c r="AF75">
        <f>""</f>
        <v/>
      </c>
      <c r="AG75">
        <f>""</f>
        <v/>
      </c>
      <c r="AH75">
        <f>""</f>
        <v/>
      </c>
      <c r="AI75">
        <f>""</f>
        <v/>
      </c>
      <c r="AJ75">
        <f>""</f>
        <v/>
      </c>
    </row>
    <row r="76" ht="22" customHeight="1">
      <c r="A76" s="14" t="n"/>
      <c r="B76" s="15" t="n"/>
      <c r="C76" s="14" t="n"/>
      <c r="D76" s="14" t="n"/>
      <c r="E76" s="14" t="n"/>
      <c r="F76" s="16" t="n"/>
      <c r="G76" s="16" t="n"/>
      <c r="H76" s="16" t="n"/>
      <c r="I76" s="16" t="n"/>
      <c r="J76" s="26" t="n"/>
      <c r="K76" s="26" t="n"/>
      <c r="L76" s="26" t="n"/>
      <c r="M76" s="27">
        <f>IF(AND(ISNUMBER($K76),ISNUMBER($L76)),ABS($K76-$L76),"")</f>
        <v/>
      </c>
      <c r="N76" s="26" t="n"/>
      <c r="O76" s="26" t="n"/>
      <c r="P76" s="26" t="n"/>
      <c r="Q76" s="26" t="n"/>
      <c r="R76" s="26" t="n"/>
      <c r="S76" s="26" t="n"/>
      <c r="T76" s="16" t="n"/>
      <c r="U76" s="16" t="n"/>
      <c r="V76" s="16" t="n"/>
      <c r="W76" s="16" t="n"/>
      <c r="X76" s="16" t="n"/>
      <c r="Y76" s="15" t="n"/>
      <c r="Z76" s="19" t="n"/>
      <c r="AA76" s="20">
        <f>IF($A76="","",IF(OR($F76="",$G76="",AND(OR($G76="Cooling",$G76="Heating"),OR(NOT(ISNUMBER($J76)),NOT(ISNUMBER($K76)),NOT(ISNUMBER($L76)))),NOT(ISNUMBER($N76)),NOT(ISNUMBER($O76)),NOT(ISNUMBER($P76)),NOT(ISNUMBER($Q76)),AND(OR($F76="Split AC",$F76="Heat Pump",$F76="Packaged Unit",$F76="Rooftop Unit"),OR($G76="Cooling",$G76="Heating"),OR(NOT(ISNUMBER($R76)),NOT(ISNUMBER($S76)))),$T76="",$U76="",$V76="",$W76=""),"Incomplete",IF(OR($W76="Needs Review",AND(OR($G76="Cooling",$G76="Heating"),OR(IFERROR($M76&lt;VLOOKUP($G76,Assumptions!$A$5:$C$7,2,FALSE),FALSE),IFERROR($M76&gt;VLOOKUP($G76,Assumptions!$A$5:$C$7,3,FALSE),FALSE))),IF(AND(ISNUMBER($N76),ISNUMBER($O76)),IFERROR(ABS($N76-$O76)/$O76&gt;Assumptions!$F$5,FALSE),FALSE),IF(AND(ISNUMBER($P76),ISNUMBER($Q76)),IFERROR($P76/$Q76&gt;Assumptions!$F$6,FALSE),FALSE)),"Human check","Within review limits")))</f>
        <v/>
      </c>
      <c r="AB76" s="20">
        <f>IF($A76="","",IF(OR($B76="",$C76="",$D76="",$E76="",$F76="",$G76="",$H76="",$I76="",COUNTBLANK($T76:$W76)&gt;0,COUNTIF($T76:$W76,"Pending")&gt;0,$AA76="Incomplete"),"Open",IF(OR(COUNTIF($T76:$W76,"Needs Review")&gt;0,$AA76="Human check"),"Needs Review",IF(AND($X76="Signed Off",ISNUMBER($Y76)),"Complete","Awaiting Sign-Off"))))</f>
        <v/>
      </c>
      <c r="AD76">
        <f>""</f>
        <v/>
      </c>
      <c r="AE76">
        <f>""</f>
        <v/>
      </c>
      <c r="AF76">
        <f>""</f>
        <v/>
      </c>
      <c r="AG76">
        <f>""</f>
        <v/>
      </c>
      <c r="AH76">
        <f>""</f>
        <v/>
      </c>
      <c r="AI76">
        <f>""</f>
        <v/>
      </c>
      <c r="AJ76">
        <f>""</f>
        <v/>
      </c>
    </row>
    <row r="77" ht="22" customHeight="1">
      <c r="A77" s="14" t="n"/>
      <c r="B77" s="15" t="n"/>
      <c r="C77" s="14" t="n"/>
      <c r="D77" s="14" t="n"/>
      <c r="E77" s="14" t="n"/>
      <c r="F77" s="16" t="n"/>
      <c r="G77" s="16" t="n"/>
      <c r="H77" s="16" t="n"/>
      <c r="I77" s="16" t="n"/>
      <c r="J77" s="26" t="n"/>
      <c r="K77" s="26" t="n"/>
      <c r="L77" s="26" t="n"/>
      <c r="M77" s="28">
        <f>IF(AND(ISNUMBER($K77),ISNUMBER($L77)),ABS($K77-$L77),"")</f>
        <v/>
      </c>
      <c r="N77" s="26" t="n"/>
      <c r="O77" s="26" t="n"/>
      <c r="P77" s="26" t="n"/>
      <c r="Q77" s="26" t="n"/>
      <c r="R77" s="26" t="n"/>
      <c r="S77" s="26" t="n"/>
      <c r="T77" s="16" t="n"/>
      <c r="U77" s="16" t="n"/>
      <c r="V77" s="16" t="n"/>
      <c r="W77" s="16" t="n"/>
      <c r="X77" s="16" t="n"/>
      <c r="Y77" s="15" t="n"/>
      <c r="Z77" s="19" t="n"/>
      <c r="AA77" s="22">
        <f>IF($A77="","",IF(OR($F77="",$G77="",AND(OR($G77="Cooling",$G77="Heating"),OR(NOT(ISNUMBER($J77)),NOT(ISNUMBER($K77)),NOT(ISNUMBER($L77)))),NOT(ISNUMBER($N77)),NOT(ISNUMBER($O77)),NOT(ISNUMBER($P77)),NOT(ISNUMBER($Q77)),AND(OR($F77="Split AC",$F77="Heat Pump",$F77="Packaged Unit",$F77="Rooftop Unit"),OR($G77="Cooling",$G77="Heating"),OR(NOT(ISNUMBER($R77)),NOT(ISNUMBER($S77)))),$T77="",$U77="",$V77="",$W77=""),"Incomplete",IF(OR($W77="Needs Review",AND(OR($G77="Cooling",$G77="Heating"),OR(IFERROR($M77&lt;VLOOKUP($G77,Assumptions!$A$5:$C$7,2,FALSE),FALSE),IFERROR($M77&gt;VLOOKUP($G77,Assumptions!$A$5:$C$7,3,FALSE),FALSE))),IF(AND(ISNUMBER($N77),ISNUMBER($O77)),IFERROR(ABS($N77-$O77)/$O77&gt;Assumptions!$F$5,FALSE),FALSE),IF(AND(ISNUMBER($P77),ISNUMBER($Q77)),IFERROR($P77/$Q77&gt;Assumptions!$F$6,FALSE),FALSE)),"Human check","Within review limits")))</f>
        <v/>
      </c>
      <c r="AB77" s="22">
        <f>IF($A77="","",IF(OR($B77="",$C77="",$D77="",$E77="",$F77="",$G77="",$H77="",$I77="",COUNTBLANK($T77:$W77)&gt;0,COUNTIF($T77:$W77,"Pending")&gt;0,$AA77="Incomplete"),"Open",IF(OR(COUNTIF($T77:$W77,"Needs Review")&gt;0,$AA77="Human check"),"Needs Review",IF(AND($X77="Signed Off",ISNUMBER($Y77)),"Complete","Awaiting Sign-Off"))))</f>
        <v/>
      </c>
      <c r="AD77">
        <f>""</f>
        <v/>
      </c>
      <c r="AE77">
        <f>""</f>
        <v/>
      </c>
      <c r="AF77">
        <f>""</f>
        <v/>
      </c>
      <c r="AG77">
        <f>""</f>
        <v/>
      </c>
      <c r="AH77">
        <f>""</f>
        <v/>
      </c>
      <c r="AI77">
        <f>""</f>
        <v/>
      </c>
      <c r="AJ77">
        <f>""</f>
        <v/>
      </c>
    </row>
    <row r="78" ht="22" customHeight="1">
      <c r="A78" s="14" t="n"/>
      <c r="B78" s="15" t="n"/>
      <c r="C78" s="14" t="n"/>
      <c r="D78" s="14" t="n"/>
      <c r="E78" s="14" t="n"/>
      <c r="F78" s="16" t="n"/>
      <c r="G78" s="16" t="n"/>
      <c r="H78" s="16" t="n"/>
      <c r="I78" s="16" t="n"/>
      <c r="J78" s="26" t="n"/>
      <c r="K78" s="26" t="n"/>
      <c r="L78" s="26" t="n"/>
      <c r="M78" s="27">
        <f>IF(AND(ISNUMBER($K78),ISNUMBER($L78)),ABS($K78-$L78),"")</f>
        <v/>
      </c>
      <c r="N78" s="26" t="n"/>
      <c r="O78" s="26" t="n"/>
      <c r="P78" s="26" t="n"/>
      <c r="Q78" s="26" t="n"/>
      <c r="R78" s="26" t="n"/>
      <c r="S78" s="26" t="n"/>
      <c r="T78" s="16" t="n"/>
      <c r="U78" s="16" t="n"/>
      <c r="V78" s="16" t="n"/>
      <c r="W78" s="16" t="n"/>
      <c r="X78" s="16" t="n"/>
      <c r="Y78" s="15" t="n"/>
      <c r="Z78" s="19" t="n"/>
      <c r="AA78" s="20">
        <f>IF($A78="","",IF(OR($F78="",$G78="",AND(OR($G78="Cooling",$G78="Heating"),OR(NOT(ISNUMBER($J78)),NOT(ISNUMBER($K78)),NOT(ISNUMBER($L78)))),NOT(ISNUMBER($N78)),NOT(ISNUMBER($O78)),NOT(ISNUMBER($P78)),NOT(ISNUMBER($Q78)),AND(OR($F78="Split AC",$F78="Heat Pump",$F78="Packaged Unit",$F78="Rooftop Unit"),OR($G78="Cooling",$G78="Heating"),OR(NOT(ISNUMBER($R78)),NOT(ISNUMBER($S78)))),$T78="",$U78="",$V78="",$W78=""),"Incomplete",IF(OR($W78="Needs Review",AND(OR($G78="Cooling",$G78="Heating"),OR(IFERROR($M78&lt;VLOOKUP($G78,Assumptions!$A$5:$C$7,2,FALSE),FALSE),IFERROR($M78&gt;VLOOKUP($G78,Assumptions!$A$5:$C$7,3,FALSE),FALSE))),IF(AND(ISNUMBER($N78),ISNUMBER($O78)),IFERROR(ABS($N78-$O78)/$O78&gt;Assumptions!$F$5,FALSE),FALSE),IF(AND(ISNUMBER($P78),ISNUMBER($Q78)),IFERROR($P78/$Q78&gt;Assumptions!$F$6,FALSE),FALSE)),"Human check","Within review limits")))</f>
        <v/>
      </c>
      <c r="AB78" s="20">
        <f>IF($A78="","",IF(OR($B78="",$C78="",$D78="",$E78="",$F78="",$G78="",$H78="",$I78="",COUNTBLANK($T78:$W78)&gt;0,COUNTIF($T78:$W78,"Pending")&gt;0,$AA78="Incomplete"),"Open",IF(OR(COUNTIF($T78:$W78,"Needs Review")&gt;0,$AA78="Human check"),"Needs Review",IF(AND($X78="Signed Off",ISNUMBER($Y78)),"Complete","Awaiting Sign-Off"))))</f>
        <v/>
      </c>
      <c r="AD78">
        <f>""</f>
        <v/>
      </c>
      <c r="AE78">
        <f>""</f>
        <v/>
      </c>
      <c r="AF78">
        <f>""</f>
        <v/>
      </c>
      <c r="AG78">
        <f>""</f>
        <v/>
      </c>
      <c r="AH78">
        <f>""</f>
        <v/>
      </c>
      <c r="AI78">
        <f>""</f>
        <v/>
      </c>
      <c r="AJ78">
        <f>""</f>
        <v/>
      </c>
    </row>
    <row r="79" ht="22" customHeight="1">
      <c r="A79" s="14" t="n"/>
      <c r="B79" s="15" t="n"/>
      <c r="C79" s="14" t="n"/>
      <c r="D79" s="14" t="n"/>
      <c r="E79" s="14" t="n"/>
      <c r="F79" s="16" t="n"/>
      <c r="G79" s="16" t="n"/>
      <c r="H79" s="16" t="n"/>
      <c r="I79" s="16" t="n"/>
      <c r="J79" s="26" t="n"/>
      <c r="K79" s="26" t="n"/>
      <c r="L79" s="26" t="n"/>
      <c r="M79" s="28">
        <f>IF(AND(ISNUMBER($K79),ISNUMBER($L79)),ABS($K79-$L79),"")</f>
        <v/>
      </c>
      <c r="N79" s="26" t="n"/>
      <c r="O79" s="26" t="n"/>
      <c r="P79" s="26" t="n"/>
      <c r="Q79" s="26" t="n"/>
      <c r="R79" s="26" t="n"/>
      <c r="S79" s="26" t="n"/>
      <c r="T79" s="16" t="n"/>
      <c r="U79" s="16" t="n"/>
      <c r="V79" s="16" t="n"/>
      <c r="W79" s="16" t="n"/>
      <c r="X79" s="16" t="n"/>
      <c r="Y79" s="15" t="n"/>
      <c r="Z79" s="19" t="n"/>
      <c r="AA79" s="22">
        <f>IF($A79="","",IF(OR($F79="",$G79="",AND(OR($G79="Cooling",$G79="Heating"),OR(NOT(ISNUMBER($J79)),NOT(ISNUMBER($K79)),NOT(ISNUMBER($L79)))),NOT(ISNUMBER($N79)),NOT(ISNUMBER($O79)),NOT(ISNUMBER($P79)),NOT(ISNUMBER($Q79)),AND(OR($F79="Split AC",$F79="Heat Pump",$F79="Packaged Unit",$F79="Rooftop Unit"),OR($G79="Cooling",$G79="Heating"),OR(NOT(ISNUMBER($R79)),NOT(ISNUMBER($S79)))),$T79="",$U79="",$V79="",$W79=""),"Incomplete",IF(OR($W79="Needs Review",AND(OR($G79="Cooling",$G79="Heating"),OR(IFERROR($M79&lt;VLOOKUP($G79,Assumptions!$A$5:$C$7,2,FALSE),FALSE),IFERROR($M79&gt;VLOOKUP($G79,Assumptions!$A$5:$C$7,3,FALSE),FALSE))),IF(AND(ISNUMBER($N79),ISNUMBER($O79)),IFERROR(ABS($N79-$O79)/$O79&gt;Assumptions!$F$5,FALSE),FALSE),IF(AND(ISNUMBER($P79),ISNUMBER($Q79)),IFERROR($P79/$Q79&gt;Assumptions!$F$6,FALSE),FALSE)),"Human check","Within review limits")))</f>
        <v/>
      </c>
      <c r="AB79" s="22">
        <f>IF($A79="","",IF(OR($B79="",$C79="",$D79="",$E79="",$F79="",$G79="",$H79="",$I79="",COUNTBLANK($T79:$W79)&gt;0,COUNTIF($T79:$W79,"Pending")&gt;0,$AA79="Incomplete"),"Open",IF(OR(COUNTIF($T79:$W79,"Needs Review")&gt;0,$AA79="Human check"),"Needs Review",IF(AND($X79="Signed Off",ISNUMBER($Y79)),"Complete","Awaiting Sign-Off"))))</f>
        <v/>
      </c>
      <c r="AD79">
        <f>""</f>
        <v/>
      </c>
      <c r="AE79">
        <f>""</f>
        <v/>
      </c>
      <c r="AF79">
        <f>""</f>
        <v/>
      </c>
      <c r="AG79">
        <f>""</f>
        <v/>
      </c>
      <c r="AH79">
        <f>""</f>
        <v/>
      </c>
      <c r="AI79">
        <f>""</f>
        <v/>
      </c>
      <c r="AJ79">
        <f>""</f>
        <v/>
      </c>
    </row>
    <row r="80" ht="22" customHeight="1">
      <c r="A80" s="14" t="n"/>
      <c r="B80" s="15" t="n"/>
      <c r="C80" s="14" t="n"/>
      <c r="D80" s="14" t="n"/>
      <c r="E80" s="14" t="n"/>
      <c r="F80" s="16" t="n"/>
      <c r="G80" s="16" t="n"/>
      <c r="H80" s="16" t="n"/>
      <c r="I80" s="16" t="n"/>
      <c r="J80" s="26" t="n"/>
      <c r="K80" s="26" t="n"/>
      <c r="L80" s="26" t="n"/>
      <c r="M80" s="27">
        <f>IF(AND(ISNUMBER($K80),ISNUMBER($L80)),ABS($K80-$L80),"")</f>
        <v/>
      </c>
      <c r="N80" s="26" t="n"/>
      <c r="O80" s="26" t="n"/>
      <c r="P80" s="26" t="n"/>
      <c r="Q80" s="26" t="n"/>
      <c r="R80" s="26" t="n"/>
      <c r="S80" s="26" t="n"/>
      <c r="T80" s="16" t="n"/>
      <c r="U80" s="16" t="n"/>
      <c r="V80" s="16" t="n"/>
      <c r="W80" s="16" t="n"/>
      <c r="X80" s="16" t="n"/>
      <c r="Y80" s="15" t="n"/>
      <c r="Z80" s="19" t="n"/>
      <c r="AA80" s="20">
        <f>IF($A80="","",IF(OR($F80="",$G80="",AND(OR($G80="Cooling",$G80="Heating"),OR(NOT(ISNUMBER($J80)),NOT(ISNUMBER($K80)),NOT(ISNUMBER($L80)))),NOT(ISNUMBER($N80)),NOT(ISNUMBER($O80)),NOT(ISNUMBER($P80)),NOT(ISNUMBER($Q80)),AND(OR($F80="Split AC",$F80="Heat Pump",$F80="Packaged Unit",$F80="Rooftop Unit"),OR($G80="Cooling",$G80="Heating"),OR(NOT(ISNUMBER($R80)),NOT(ISNUMBER($S80)))),$T80="",$U80="",$V80="",$W80=""),"Incomplete",IF(OR($W80="Needs Review",AND(OR($G80="Cooling",$G80="Heating"),OR(IFERROR($M80&lt;VLOOKUP($G80,Assumptions!$A$5:$C$7,2,FALSE),FALSE),IFERROR($M80&gt;VLOOKUP($G80,Assumptions!$A$5:$C$7,3,FALSE),FALSE))),IF(AND(ISNUMBER($N80),ISNUMBER($O80)),IFERROR(ABS($N80-$O80)/$O80&gt;Assumptions!$F$5,FALSE),FALSE),IF(AND(ISNUMBER($P80),ISNUMBER($Q80)),IFERROR($P80/$Q80&gt;Assumptions!$F$6,FALSE),FALSE)),"Human check","Within review limits")))</f>
        <v/>
      </c>
      <c r="AB80" s="20">
        <f>IF($A80="","",IF(OR($B80="",$C80="",$D80="",$E80="",$F80="",$G80="",$H80="",$I80="",COUNTBLANK($T80:$W80)&gt;0,COUNTIF($T80:$W80,"Pending")&gt;0,$AA80="Incomplete"),"Open",IF(OR(COUNTIF($T80:$W80,"Needs Review")&gt;0,$AA80="Human check"),"Needs Review",IF(AND($X80="Signed Off",ISNUMBER($Y80)),"Complete","Awaiting Sign-Off"))))</f>
        <v/>
      </c>
      <c r="AD80">
        <f>""</f>
        <v/>
      </c>
      <c r="AE80">
        <f>""</f>
        <v/>
      </c>
      <c r="AF80">
        <f>""</f>
        <v/>
      </c>
      <c r="AG80">
        <f>""</f>
        <v/>
      </c>
      <c r="AH80">
        <f>""</f>
        <v/>
      </c>
      <c r="AI80">
        <f>""</f>
        <v/>
      </c>
      <c r="AJ80">
        <f>""</f>
        <v/>
      </c>
    </row>
    <row r="81" ht="22" customHeight="1">
      <c r="A81" s="14" t="n"/>
      <c r="B81" s="15" t="n"/>
      <c r="C81" s="14" t="n"/>
      <c r="D81" s="14" t="n"/>
      <c r="E81" s="14" t="n"/>
      <c r="F81" s="16" t="n"/>
      <c r="G81" s="16" t="n"/>
      <c r="H81" s="16" t="n"/>
      <c r="I81" s="16" t="n"/>
      <c r="J81" s="26" t="n"/>
      <c r="K81" s="26" t="n"/>
      <c r="L81" s="26" t="n"/>
      <c r="M81" s="28">
        <f>IF(AND(ISNUMBER($K81),ISNUMBER($L81)),ABS($K81-$L81),"")</f>
        <v/>
      </c>
      <c r="N81" s="26" t="n"/>
      <c r="O81" s="26" t="n"/>
      <c r="P81" s="26" t="n"/>
      <c r="Q81" s="26" t="n"/>
      <c r="R81" s="26" t="n"/>
      <c r="S81" s="26" t="n"/>
      <c r="T81" s="16" t="n"/>
      <c r="U81" s="16" t="n"/>
      <c r="V81" s="16" t="n"/>
      <c r="W81" s="16" t="n"/>
      <c r="X81" s="16" t="n"/>
      <c r="Y81" s="15" t="n"/>
      <c r="Z81" s="19" t="n"/>
      <c r="AA81" s="22">
        <f>IF($A81="","",IF(OR($F81="",$G81="",AND(OR($G81="Cooling",$G81="Heating"),OR(NOT(ISNUMBER($J81)),NOT(ISNUMBER($K81)),NOT(ISNUMBER($L81)))),NOT(ISNUMBER($N81)),NOT(ISNUMBER($O81)),NOT(ISNUMBER($P81)),NOT(ISNUMBER($Q81)),AND(OR($F81="Split AC",$F81="Heat Pump",$F81="Packaged Unit",$F81="Rooftop Unit"),OR($G81="Cooling",$G81="Heating"),OR(NOT(ISNUMBER($R81)),NOT(ISNUMBER($S81)))),$T81="",$U81="",$V81="",$W81=""),"Incomplete",IF(OR($W81="Needs Review",AND(OR($G81="Cooling",$G81="Heating"),OR(IFERROR($M81&lt;VLOOKUP($G81,Assumptions!$A$5:$C$7,2,FALSE),FALSE),IFERROR($M81&gt;VLOOKUP($G81,Assumptions!$A$5:$C$7,3,FALSE),FALSE))),IF(AND(ISNUMBER($N81),ISNUMBER($O81)),IFERROR(ABS($N81-$O81)/$O81&gt;Assumptions!$F$5,FALSE),FALSE),IF(AND(ISNUMBER($P81),ISNUMBER($Q81)),IFERROR($P81/$Q81&gt;Assumptions!$F$6,FALSE),FALSE)),"Human check","Within review limits")))</f>
        <v/>
      </c>
      <c r="AB81" s="22">
        <f>IF($A81="","",IF(OR($B81="",$C81="",$D81="",$E81="",$F81="",$G81="",$H81="",$I81="",COUNTBLANK($T81:$W81)&gt;0,COUNTIF($T81:$W81,"Pending")&gt;0,$AA81="Incomplete"),"Open",IF(OR(COUNTIF($T81:$W81,"Needs Review")&gt;0,$AA81="Human check"),"Needs Review",IF(AND($X81="Signed Off",ISNUMBER($Y81)),"Complete","Awaiting Sign-Off"))))</f>
        <v/>
      </c>
      <c r="AD81">
        <f>""</f>
        <v/>
      </c>
      <c r="AE81">
        <f>""</f>
        <v/>
      </c>
      <c r="AF81">
        <f>""</f>
        <v/>
      </c>
      <c r="AG81">
        <f>""</f>
        <v/>
      </c>
      <c r="AH81">
        <f>""</f>
        <v/>
      </c>
      <c r="AI81">
        <f>""</f>
        <v/>
      </c>
      <c r="AJ81">
        <f>""</f>
        <v/>
      </c>
    </row>
    <row r="82" ht="22" customHeight="1">
      <c r="A82" s="14" t="n"/>
      <c r="B82" s="15" t="n"/>
      <c r="C82" s="14" t="n"/>
      <c r="D82" s="14" t="n"/>
      <c r="E82" s="14" t="n"/>
      <c r="F82" s="16" t="n"/>
      <c r="G82" s="16" t="n"/>
      <c r="H82" s="16" t="n"/>
      <c r="I82" s="16" t="n"/>
      <c r="J82" s="26" t="n"/>
      <c r="K82" s="26" t="n"/>
      <c r="L82" s="26" t="n"/>
      <c r="M82" s="27">
        <f>IF(AND(ISNUMBER($K82),ISNUMBER($L82)),ABS($K82-$L82),"")</f>
        <v/>
      </c>
      <c r="N82" s="26" t="n"/>
      <c r="O82" s="26" t="n"/>
      <c r="P82" s="26" t="n"/>
      <c r="Q82" s="26" t="n"/>
      <c r="R82" s="26" t="n"/>
      <c r="S82" s="26" t="n"/>
      <c r="T82" s="16" t="n"/>
      <c r="U82" s="16" t="n"/>
      <c r="V82" s="16" t="n"/>
      <c r="W82" s="16" t="n"/>
      <c r="X82" s="16" t="n"/>
      <c r="Y82" s="15" t="n"/>
      <c r="Z82" s="19" t="n"/>
      <c r="AA82" s="20">
        <f>IF($A82="","",IF(OR($F82="",$G82="",AND(OR($G82="Cooling",$G82="Heating"),OR(NOT(ISNUMBER($J82)),NOT(ISNUMBER($K82)),NOT(ISNUMBER($L82)))),NOT(ISNUMBER($N82)),NOT(ISNUMBER($O82)),NOT(ISNUMBER($P82)),NOT(ISNUMBER($Q82)),AND(OR($F82="Split AC",$F82="Heat Pump",$F82="Packaged Unit",$F82="Rooftop Unit"),OR($G82="Cooling",$G82="Heating"),OR(NOT(ISNUMBER($R82)),NOT(ISNUMBER($S82)))),$T82="",$U82="",$V82="",$W82=""),"Incomplete",IF(OR($W82="Needs Review",AND(OR($G82="Cooling",$G82="Heating"),OR(IFERROR($M82&lt;VLOOKUP($G82,Assumptions!$A$5:$C$7,2,FALSE),FALSE),IFERROR($M82&gt;VLOOKUP($G82,Assumptions!$A$5:$C$7,3,FALSE),FALSE))),IF(AND(ISNUMBER($N82),ISNUMBER($O82)),IFERROR(ABS($N82-$O82)/$O82&gt;Assumptions!$F$5,FALSE),FALSE),IF(AND(ISNUMBER($P82),ISNUMBER($Q82)),IFERROR($P82/$Q82&gt;Assumptions!$F$6,FALSE),FALSE)),"Human check","Within review limits")))</f>
        <v/>
      </c>
      <c r="AB82" s="20">
        <f>IF($A82="","",IF(OR($B82="",$C82="",$D82="",$E82="",$F82="",$G82="",$H82="",$I82="",COUNTBLANK($T82:$W82)&gt;0,COUNTIF($T82:$W82,"Pending")&gt;0,$AA82="Incomplete"),"Open",IF(OR(COUNTIF($T82:$W82,"Needs Review")&gt;0,$AA82="Human check"),"Needs Review",IF(AND($X82="Signed Off",ISNUMBER($Y82)),"Complete","Awaiting Sign-Off"))))</f>
        <v/>
      </c>
      <c r="AD82">
        <f>""</f>
        <v/>
      </c>
      <c r="AE82">
        <f>""</f>
        <v/>
      </c>
      <c r="AF82">
        <f>""</f>
        <v/>
      </c>
      <c r="AG82">
        <f>""</f>
        <v/>
      </c>
      <c r="AH82">
        <f>""</f>
        <v/>
      </c>
      <c r="AI82">
        <f>""</f>
        <v/>
      </c>
      <c r="AJ82">
        <f>""</f>
        <v/>
      </c>
    </row>
    <row r="83" ht="22" customHeight="1">
      <c r="A83" s="14" t="n"/>
      <c r="B83" s="15" t="n"/>
      <c r="C83" s="14" t="n"/>
      <c r="D83" s="14" t="n"/>
      <c r="E83" s="14" t="n"/>
      <c r="F83" s="16" t="n"/>
      <c r="G83" s="16" t="n"/>
      <c r="H83" s="16" t="n"/>
      <c r="I83" s="16" t="n"/>
      <c r="J83" s="26" t="n"/>
      <c r="K83" s="26" t="n"/>
      <c r="L83" s="26" t="n"/>
      <c r="M83" s="28">
        <f>IF(AND(ISNUMBER($K83),ISNUMBER($L83)),ABS($K83-$L83),"")</f>
        <v/>
      </c>
      <c r="N83" s="26" t="n"/>
      <c r="O83" s="26" t="n"/>
      <c r="P83" s="26" t="n"/>
      <c r="Q83" s="26" t="n"/>
      <c r="R83" s="26" t="n"/>
      <c r="S83" s="26" t="n"/>
      <c r="T83" s="16" t="n"/>
      <c r="U83" s="16" t="n"/>
      <c r="V83" s="16" t="n"/>
      <c r="W83" s="16" t="n"/>
      <c r="X83" s="16" t="n"/>
      <c r="Y83" s="15" t="n"/>
      <c r="Z83" s="19" t="n"/>
      <c r="AA83" s="22">
        <f>IF($A83="","",IF(OR($F83="",$G83="",AND(OR($G83="Cooling",$G83="Heating"),OR(NOT(ISNUMBER($J83)),NOT(ISNUMBER($K83)),NOT(ISNUMBER($L83)))),NOT(ISNUMBER($N83)),NOT(ISNUMBER($O83)),NOT(ISNUMBER($P83)),NOT(ISNUMBER($Q83)),AND(OR($F83="Split AC",$F83="Heat Pump",$F83="Packaged Unit",$F83="Rooftop Unit"),OR($G83="Cooling",$G83="Heating"),OR(NOT(ISNUMBER($R83)),NOT(ISNUMBER($S83)))),$T83="",$U83="",$V83="",$W83=""),"Incomplete",IF(OR($W83="Needs Review",AND(OR($G83="Cooling",$G83="Heating"),OR(IFERROR($M83&lt;VLOOKUP($G83,Assumptions!$A$5:$C$7,2,FALSE),FALSE),IFERROR($M83&gt;VLOOKUP($G83,Assumptions!$A$5:$C$7,3,FALSE),FALSE))),IF(AND(ISNUMBER($N83),ISNUMBER($O83)),IFERROR(ABS($N83-$O83)/$O83&gt;Assumptions!$F$5,FALSE),FALSE),IF(AND(ISNUMBER($P83),ISNUMBER($Q83)),IFERROR($P83/$Q83&gt;Assumptions!$F$6,FALSE),FALSE)),"Human check","Within review limits")))</f>
        <v/>
      </c>
      <c r="AB83" s="22">
        <f>IF($A83="","",IF(OR($B83="",$C83="",$D83="",$E83="",$F83="",$G83="",$H83="",$I83="",COUNTBLANK($T83:$W83)&gt;0,COUNTIF($T83:$W83,"Pending")&gt;0,$AA83="Incomplete"),"Open",IF(OR(COUNTIF($T83:$W83,"Needs Review")&gt;0,$AA83="Human check"),"Needs Review",IF(AND($X83="Signed Off",ISNUMBER($Y83)),"Complete","Awaiting Sign-Off"))))</f>
        <v/>
      </c>
      <c r="AD83">
        <f>""</f>
        <v/>
      </c>
      <c r="AE83">
        <f>""</f>
        <v/>
      </c>
      <c r="AF83">
        <f>""</f>
        <v/>
      </c>
      <c r="AG83">
        <f>""</f>
        <v/>
      </c>
      <c r="AH83">
        <f>""</f>
        <v/>
      </c>
      <c r="AI83">
        <f>""</f>
        <v/>
      </c>
      <c r="AJ83">
        <f>""</f>
        <v/>
      </c>
    </row>
    <row r="84" ht="22" customHeight="1">
      <c r="A84" s="14" t="n"/>
      <c r="B84" s="15" t="n"/>
      <c r="C84" s="14" t="n"/>
      <c r="D84" s="14" t="n"/>
      <c r="E84" s="14" t="n"/>
      <c r="F84" s="16" t="n"/>
      <c r="G84" s="16" t="n"/>
      <c r="H84" s="16" t="n"/>
      <c r="I84" s="16" t="n"/>
      <c r="J84" s="26" t="n"/>
      <c r="K84" s="26" t="n"/>
      <c r="L84" s="26" t="n"/>
      <c r="M84" s="27">
        <f>IF(AND(ISNUMBER($K84),ISNUMBER($L84)),ABS($K84-$L84),"")</f>
        <v/>
      </c>
      <c r="N84" s="26" t="n"/>
      <c r="O84" s="26" t="n"/>
      <c r="P84" s="26" t="n"/>
      <c r="Q84" s="26" t="n"/>
      <c r="R84" s="26" t="n"/>
      <c r="S84" s="26" t="n"/>
      <c r="T84" s="16" t="n"/>
      <c r="U84" s="16" t="n"/>
      <c r="V84" s="16" t="n"/>
      <c r="W84" s="16" t="n"/>
      <c r="X84" s="16" t="n"/>
      <c r="Y84" s="15" t="n"/>
      <c r="Z84" s="19" t="n"/>
      <c r="AA84" s="20">
        <f>IF($A84="","",IF(OR($F84="",$G84="",AND(OR($G84="Cooling",$G84="Heating"),OR(NOT(ISNUMBER($J84)),NOT(ISNUMBER($K84)),NOT(ISNUMBER($L84)))),NOT(ISNUMBER($N84)),NOT(ISNUMBER($O84)),NOT(ISNUMBER($P84)),NOT(ISNUMBER($Q84)),AND(OR($F84="Split AC",$F84="Heat Pump",$F84="Packaged Unit",$F84="Rooftop Unit"),OR($G84="Cooling",$G84="Heating"),OR(NOT(ISNUMBER($R84)),NOT(ISNUMBER($S84)))),$T84="",$U84="",$V84="",$W84=""),"Incomplete",IF(OR($W84="Needs Review",AND(OR($G84="Cooling",$G84="Heating"),OR(IFERROR($M84&lt;VLOOKUP($G84,Assumptions!$A$5:$C$7,2,FALSE),FALSE),IFERROR($M84&gt;VLOOKUP($G84,Assumptions!$A$5:$C$7,3,FALSE),FALSE))),IF(AND(ISNUMBER($N84),ISNUMBER($O84)),IFERROR(ABS($N84-$O84)/$O84&gt;Assumptions!$F$5,FALSE),FALSE),IF(AND(ISNUMBER($P84),ISNUMBER($Q84)),IFERROR($P84/$Q84&gt;Assumptions!$F$6,FALSE),FALSE)),"Human check","Within review limits")))</f>
        <v/>
      </c>
      <c r="AB84" s="20">
        <f>IF($A84="","",IF(OR($B84="",$C84="",$D84="",$E84="",$F84="",$G84="",$H84="",$I84="",COUNTBLANK($T84:$W84)&gt;0,COUNTIF($T84:$W84,"Pending")&gt;0,$AA84="Incomplete"),"Open",IF(OR(COUNTIF($T84:$W84,"Needs Review")&gt;0,$AA84="Human check"),"Needs Review",IF(AND($X84="Signed Off",ISNUMBER($Y84)),"Complete","Awaiting Sign-Off"))))</f>
        <v/>
      </c>
      <c r="AD84">
        <f>""</f>
        <v/>
      </c>
      <c r="AE84">
        <f>""</f>
        <v/>
      </c>
      <c r="AF84">
        <f>""</f>
        <v/>
      </c>
      <c r="AG84">
        <f>""</f>
        <v/>
      </c>
      <c r="AH84">
        <f>""</f>
        <v/>
      </c>
      <c r="AI84">
        <f>""</f>
        <v/>
      </c>
      <c r="AJ84">
        <f>""</f>
        <v/>
      </c>
    </row>
    <row r="85" ht="22" customHeight="1">
      <c r="A85" s="14" t="n"/>
      <c r="B85" s="15" t="n"/>
      <c r="C85" s="14" t="n"/>
      <c r="D85" s="14" t="n"/>
      <c r="E85" s="14" t="n"/>
      <c r="F85" s="16" t="n"/>
      <c r="G85" s="16" t="n"/>
      <c r="H85" s="16" t="n"/>
      <c r="I85" s="16" t="n"/>
      <c r="J85" s="26" t="n"/>
      <c r="K85" s="26" t="n"/>
      <c r="L85" s="26" t="n"/>
      <c r="M85" s="28">
        <f>IF(AND(ISNUMBER($K85),ISNUMBER($L85)),ABS($K85-$L85),"")</f>
        <v/>
      </c>
      <c r="N85" s="26" t="n"/>
      <c r="O85" s="26" t="n"/>
      <c r="P85" s="26" t="n"/>
      <c r="Q85" s="26" t="n"/>
      <c r="R85" s="26" t="n"/>
      <c r="S85" s="26" t="n"/>
      <c r="T85" s="16" t="n"/>
      <c r="U85" s="16" t="n"/>
      <c r="V85" s="16" t="n"/>
      <c r="W85" s="16" t="n"/>
      <c r="X85" s="16" t="n"/>
      <c r="Y85" s="15" t="n"/>
      <c r="Z85" s="19" t="n"/>
      <c r="AA85" s="22">
        <f>IF($A85="","",IF(OR($F85="",$G85="",AND(OR($G85="Cooling",$G85="Heating"),OR(NOT(ISNUMBER($J85)),NOT(ISNUMBER($K85)),NOT(ISNUMBER($L85)))),NOT(ISNUMBER($N85)),NOT(ISNUMBER($O85)),NOT(ISNUMBER($P85)),NOT(ISNUMBER($Q85)),AND(OR($F85="Split AC",$F85="Heat Pump",$F85="Packaged Unit",$F85="Rooftop Unit"),OR($G85="Cooling",$G85="Heating"),OR(NOT(ISNUMBER($R85)),NOT(ISNUMBER($S85)))),$T85="",$U85="",$V85="",$W85=""),"Incomplete",IF(OR($W85="Needs Review",AND(OR($G85="Cooling",$G85="Heating"),OR(IFERROR($M85&lt;VLOOKUP($G85,Assumptions!$A$5:$C$7,2,FALSE),FALSE),IFERROR($M85&gt;VLOOKUP($G85,Assumptions!$A$5:$C$7,3,FALSE),FALSE))),IF(AND(ISNUMBER($N85),ISNUMBER($O85)),IFERROR(ABS($N85-$O85)/$O85&gt;Assumptions!$F$5,FALSE),FALSE),IF(AND(ISNUMBER($P85),ISNUMBER($Q85)),IFERROR($P85/$Q85&gt;Assumptions!$F$6,FALSE),FALSE)),"Human check","Within review limits")))</f>
        <v/>
      </c>
      <c r="AB85" s="22">
        <f>IF($A85="","",IF(OR($B85="",$C85="",$D85="",$E85="",$F85="",$G85="",$H85="",$I85="",COUNTBLANK($T85:$W85)&gt;0,COUNTIF($T85:$W85,"Pending")&gt;0,$AA85="Incomplete"),"Open",IF(OR(COUNTIF($T85:$W85,"Needs Review")&gt;0,$AA85="Human check"),"Needs Review",IF(AND($X85="Signed Off",ISNUMBER($Y85)),"Complete","Awaiting Sign-Off"))))</f>
        <v/>
      </c>
      <c r="AD85">
        <f>""</f>
        <v/>
      </c>
      <c r="AE85">
        <f>""</f>
        <v/>
      </c>
      <c r="AF85">
        <f>""</f>
        <v/>
      </c>
      <c r="AG85">
        <f>""</f>
        <v/>
      </c>
      <c r="AH85">
        <f>""</f>
        <v/>
      </c>
      <c r="AI85">
        <f>""</f>
        <v/>
      </c>
      <c r="AJ85">
        <f>""</f>
        <v/>
      </c>
    </row>
    <row r="86" ht="22" customHeight="1">
      <c r="A86" s="14" t="n"/>
      <c r="B86" s="15" t="n"/>
      <c r="C86" s="14" t="n"/>
      <c r="D86" s="14" t="n"/>
      <c r="E86" s="14" t="n"/>
      <c r="F86" s="16" t="n"/>
      <c r="G86" s="16" t="n"/>
      <c r="H86" s="16" t="n"/>
      <c r="I86" s="16" t="n"/>
      <c r="J86" s="26" t="n"/>
      <c r="K86" s="26" t="n"/>
      <c r="L86" s="26" t="n"/>
      <c r="M86" s="27">
        <f>IF(AND(ISNUMBER($K86),ISNUMBER($L86)),ABS($K86-$L86),"")</f>
        <v/>
      </c>
      <c r="N86" s="26" t="n"/>
      <c r="O86" s="26" t="n"/>
      <c r="P86" s="26" t="n"/>
      <c r="Q86" s="26" t="n"/>
      <c r="R86" s="26" t="n"/>
      <c r="S86" s="26" t="n"/>
      <c r="T86" s="16" t="n"/>
      <c r="U86" s="16" t="n"/>
      <c r="V86" s="16" t="n"/>
      <c r="W86" s="16" t="n"/>
      <c r="X86" s="16" t="n"/>
      <c r="Y86" s="15" t="n"/>
      <c r="Z86" s="19" t="n"/>
      <c r="AA86" s="20">
        <f>IF($A86="","",IF(OR($F86="",$G86="",AND(OR($G86="Cooling",$G86="Heating"),OR(NOT(ISNUMBER($J86)),NOT(ISNUMBER($K86)),NOT(ISNUMBER($L86)))),NOT(ISNUMBER($N86)),NOT(ISNUMBER($O86)),NOT(ISNUMBER($P86)),NOT(ISNUMBER($Q86)),AND(OR($F86="Split AC",$F86="Heat Pump",$F86="Packaged Unit",$F86="Rooftop Unit"),OR($G86="Cooling",$G86="Heating"),OR(NOT(ISNUMBER($R86)),NOT(ISNUMBER($S86)))),$T86="",$U86="",$V86="",$W86=""),"Incomplete",IF(OR($W86="Needs Review",AND(OR($G86="Cooling",$G86="Heating"),OR(IFERROR($M86&lt;VLOOKUP($G86,Assumptions!$A$5:$C$7,2,FALSE),FALSE),IFERROR($M86&gt;VLOOKUP($G86,Assumptions!$A$5:$C$7,3,FALSE),FALSE))),IF(AND(ISNUMBER($N86),ISNUMBER($O86)),IFERROR(ABS($N86-$O86)/$O86&gt;Assumptions!$F$5,FALSE),FALSE),IF(AND(ISNUMBER($P86),ISNUMBER($Q86)),IFERROR($P86/$Q86&gt;Assumptions!$F$6,FALSE),FALSE)),"Human check","Within review limits")))</f>
        <v/>
      </c>
      <c r="AB86" s="20">
        <f>IF($A86="","",IF(OR($B86="",$C86="",$D86="",$E86="",$F86="",$G86="",$H86="",$I86="",COUNTBLANK($T86:$W86)&gt;0,COUNTIF($T86:$W86,"Pending")&gt;0,$AA86="Incomplete"),"Open",IF(OR(COUNTIF($T86:$W86,"Needs Review")&gt;0,$AA86="Human check"),"Needs Review",IF(AND($X86="Signed Off",ISNUMBER($Y86)),"Complete","Awaiting Sign-Off"))))</f>
        <v/>
      </c>
      <c r="AD86">
        <f>""</f>
        <v/>
      </c>
      <c r="AE86">
        <f>""</f>
        <v/>
      </c>
      <c r="AF86">
        <f>""</f>
        <v/>
      </c>
      <c r="AG86">
        <f>""</f>
        <v/>
      </c>
      <c r="AH86">
        <f>""</f>
        <v/>
      </c>
      <c r="AI86">
        <f>""</f>
        <v/>
      </c>
      <c r="AJ86">
        <f>""</f>
        <v/>
      </c>
    </row>
    <row r="87" ht="22" customHeight="1">
      <c r="A87" s="14" t="n"/>
      <c r="B87" s="15" t="n"/>
      <c r="C87" s="14" t="n"/>
      <c r="D87" s="14" t="n"/>
      <c r="E87" s="14" t="n"/>
      <c r="F87" s="16" t="n"/>
      <c r="G87" s="16" t="n"/>
      <c r="H87" s="16" t="n"/>
      <c r="I87" s="16" t="n"/>
      <c r="J87" s="26" t="n"/>
      <c r="K87" s="26" t="n"/>
      <c r="L87" s="26" t="n"/>
      <c r="M87" s="28">
        <f>IF(AND(ISNUMBER($K87),ISNUMBER($L87)),ABS($K87-$L87),"")</f>
        <v/>
      </c>
      <c r="N87" s="26" t="n"/>
      <c r="O87" s="26" t="n"/>
      <c r="P87" s="26" t="n"/>
      <c r="Q87" s="26" t="n"/>
      <c r="R87" s="26" t="n"/>
      <c r="S87" s="26" t="n"/>
      <c r="T87" s="16" t="n"/>
      <c r="U87" s="16" t="n"/>
      <c r="V87" s="16" t="n"/>
      <c r="W87" s="16" t="n"/>
      <c r="X87" s="16" t="n"/>
      <c r="Y87" s="15" t="n"/>
      <c r="Z87" s="19" t="n"/>
      <c r="AA87" s="22">
        <f>IF($A87="","",IF(OR($F87="",$G87="",AND(OR($G87="Cooling",$G87="Heating"),OR(NOT(ISNUMBER($J87)),NOT(ISNUMBER($K87)),NOT(ISNUMBER($L87)))),NOT(ISNUMBER($N87)),NOT(ISNUMBER($O87)),NOT(ISNUMBER($P87)),NOT(ISNUMBER($Q87)),AND(OR($F87="Split AC",$F87="Heat Pump",$F87="Packaged Unit",$F87="Rooftop Unit"),OR($G87="Cooling",$G87="Heating"),OR(NOT(ISNUMBER($R87)),NOT(ISNUMBER($S87)))),$T87="",$U87="",$V87="",$W87=""),"Incomplete",IF(OR($W87="Needs Review",AND(OR($G87="Cooling",$G87="Heating"),OR(IFERROR($M87&lt;VLOOKUP($G87,Assumptions!$A$5:$C$7,2,FALSE),FALSE),IFERROR($M87&gt;VLOOKUP($G87,Assumptions!$A$5:$C$7,3,FALSE),FALSE))),IF(AND(ISNUMBER($N87),ISNUMBER($O87)),IFERROR(ABS($N87-$O87)/$O87&gt;Assumptions!$F$5,FALSE),FALSE),IF(AND(ISNUMBER($P87),ISNUMBER($Q87)),IFERROR($P87/$Q87&gt;Assumptions!$F$6,FALSE),FALSE)),"Human check","Within review limits")))</f>
        <v/>
      </c>
      <c r="AB87" s="22">
        <f>IF($A87="","",IF(OR($B87="",$C87="",$D87="",$E87="",$F87="",$G87="",$H87="",$I87="",COUNTBLANK($T87:$W87)&gt;0,COUNTIF($T87:$W87,"Pending")&gt;0,$AA87="Incomplete"),"Open",IF(OR(COUNTIF($T87:$W87,"Needs Review")&gt;0,$AA87="Human check"),"Needs Review",IF(AND($X87="Signed Off",ISNUMBER($Y87)),"Complete","Awaiting Sign-Off"))))</f>
        <v/>
      </c>
      <c r="AD87">
        <f>""</f>
        <v/>
      </c>
      <c r="AE87">
        <f>""</f>
        <v/>
      </c>
      <c r="AF87">
        <f>""</f>
        <v/>
      </c>
      <c r="AG87">
        <f>""</f>
        <v/>
      </c>
      <c r="AH87">
        <f>""</f>
        <v/>
      </c>
      <c r="AI87">
        <f>""</f>
        <v/>
      </c>
      <c r="AJ87">
        <f>""</f>
        <v/>
      </c>
    </row>
    <row r="88" ht="22" customHeight="1">
      <c r="A88" s="14" t="n"/>
      <c r="B88" s="15" t="n"/>
      <c r="C88" s="14" t="n"/>
      <c r="D88" s="14" t="n"/>
      <c r="E88" s="14" t="n"/>
      <c r="F88" s="16" t="n"/>
      <c r="G88" s="16" t="n"/>
      <c r="H88" s="16" t="n"/>
      <c r="I88" s="16" t="n"/>
      <c r="J88" s="26" t="n"/>
      <c r="K88" s="26" t="n"/>
      <c r="L88" s="26" t="n"/>
      <c r="M88" s="27">
        <f>IF(AND(ISNUMBER($K88),ISNUMBER($L88)),ABS($K88-$L88),"")</f>
        <v/>
      </c>
      <c r="N88" s="26" t="n"/>
      <c r="O88" s="26" t="n"/>
      <c r="P88" s="26" t="n"/>
      <c r="Q88" s="26" t="n"/>
      <c r="R88" s="26" t="n"/>
      <c r="S88" s="26" t="n"/>
      <c r="T88" s="16" t="n"/>
      <c r="U88" s="16" t="n"/>
      <c r="V88" s="16" t="n"/>
      <c r="W88" s="16" t="n"/>
      <c r="X88" s="16" t="n"/>
      <c r="Y88" s="15" t="n"/>
      <c r="Z88" s="19" t="n"/>
      <c r="AA88" s="20">
        <f>IF($A88="","",IF(OR($F88="",$G88="",AND(OR($G88="Cooling",$G88="Heating"),OR(NOT(ISNUMBER($J88)),NOT(ISNUMBER($K88)),NOT(ISNUMBER($L88)))),NOT(ISNUMBER($N88)),NOT(ISNUMBER($O88)),NOT(ISNUMBER($P88)),NOT(ISNUMBER($Q88)),AND(OR($F88="Split AC",$F88="Heat Pump",$F88="Packaged Unit",$F88="Rooftop Unit"),OR($G88="Cooling",$G88="Heating"),OR(NOT(ISNUMBER($R88)),NOT(ISNUMBER($S88)))),$T88="",$U88="",$V88="",$W88=""),"Incomplete",IF(OR($W88="Needs Review",AND(OR($G88="Cooling",$G88="Heating"),OR(IFERROR($M88&lt;VLOOKUP($G88,Assumptions!$A$5:$C$7,2,FALSE),FALSE),IFERROR($M88&gt;VLOOKUP($G88,Assumptions!$A$5:$C$7,3,FALSE),FALSE))),IF(AND(ISNUMBER($N88),ISNUMBER($O88)),IFERROR(ABS($N88-$O88)/$O88&gt;Assumptions!$F$5,FALSE),FALSE),IF(AND(ISNUMBER($P88),ISNUMBER($Q88)),IFERROR($P88/$Q88&gt;Assumptions!$F$6,FALSE),FALSE)),"Human check","Within review limits")))</f>
        <v/>
      </c>
      <c r="AB88" s="20">
        <f>IF($A88="","",IF(OR($B88="",$C88="",$D88="",$E88="",$F88="",$G88="",$H88="",$I88="",COUNTBLANK($T88:$W88)&gt;0,COUNTIF($T88:$W88,"Pending")&gt;0,$AA88="Incomplete"),"Open",IF(OR(COUNTIF($T88:$W88,"Needs Review")&gt;0,$AA88="Human check"),"Needs Review",IF(AND($X88="Signed Off",ISNUMBER($Y88)),"Complete","Awaiting Sign-Off"))))</f>
        <v/>
      </c>
      <c r="AD88">
        <f>""</f>
        <v/>
      </c>
      <c r="AE88">
        <f>""</f>
        <v/>
      </c>
      <c r="AF88">
        <f>""</f>
        <v/>
      </c>
      <c r="AG88">
        <f>""</f>
        <v/>
      </c>
      <c r="AH88">
        <f>""</f>
        <v/>
      </c>
      <c r="AI88">
        <f>""</f>
        <v/>
      </c>
      <c r="AJ88">
        <f>""</f>
        <v/>
      </c>
    </row>
    <row r="89" ht="22" customHeight="1">
      <c r="A89" s="14" t="n"/>
      <c r="B89" s="15" t="n"/>
      <c r="C89" s="14" t="n"/>
      <c r="D89" s="14" t="n"/>
      <c r="E89" s="14" t="n"/>
      <c r="F89" s="16" t="n"/>
      <c r="G89" s="16" t="n"/>
      <c r="H89" s="16" t="n"/>
      <c r="I89" s="16" t="n"/>
      <c r="J89" s="26" t="n"/>
      <c r="K89" s="26" t="n"/>
      <c r="L89" s="26" t="n"/>
      <c r="M89" s="28">
        <f>IF(AND(ISNUMBER($K89),ISNUMBER($L89)),ABS($K89-$L89),"")</f>
        <v/>
      </c>
      <c r="N89" s="26" t="n"/>
      <c r="O89" s="26" t="n"/>
      <c r="P89" s="26" t="n"/>
      <c r="Q89" s="26" t="n"/>
      <c r="R89" s="26" t="n"/>
      <c r="S89" s="26" t="n"/>
      <c r="T89" s="16" t="n"/>
      <c r="U89" s="16" t="n"/>
      <c r="V89" s="16" t="n"/>
      <c r="W89" s="16" t="n"/>
      <c r="X89" s="16" t="n"/>
      <c r="Y89" s="15" t="n"/>
      <c r="Z89" s="19" t="n"/>
      <c r="AA89" s="22">
        <f>IF($A89="","",IF(OR($F89="",$G89="",AND(OR($G89="Cooling",$G89="Heating"),OR(NOT(ISNUMBER($J89)),NOT(ISNUMBER($K89)),NOT(ISNUMBER($L89)))),NOT(ISNUMBER($N89)),NOT(ISNUMBER($O89)),NOT(ISNUMBER($P89)),NOT(ISNUMBER($Q89)),AND(OR($F89="Split AC",$F89="Heat Pump",$F89="Packaged Unit",$F89="Rooftop Unit"),OR($G89="Cooling",$G89="Heating"),OR(NOT(ISNUMBER($R89)),NOT(ISNUMBER($S89)))),$T89="",$U89="",$V89="",$W89=""),"Incomplete",IF(OR($W89="Needs Review",AND(OR($G89="Cooling",$G89="Heating"),OR(IFERROR($M89&lt;VLOOKUP($G89,Assumptions!$A$5:$C$7,2,FALSE),FALSE),IFERROR($M89&gt;VLOOKUP($G89,Assumptions!$A$5:$C$7,3,FALSE),FALSE))),IF(AND(ISNUMBER($N89),ISNUMBER($O89)),IFERROR(ABS($N89-$O89)/$O89&gt;Assumptions!$F$5,FALSE),FALSE),IF(AND(ISNUMBER($P89),ISNUMBER($Q89)),IFERROR($P89/$Q89&gt;Assumptions!$F$6,FALSE),FALSE)),"Human check","Within review limits")))</f>
        <v/>
      </c>
      <c r="AB89" s="22">
        <f>IF($A89="","",IF(OR($B89="",$C89="",$D89="",$E89="",$F89="",$G89="",$H89="",$I89="",COUNTBLANK($T89:$W89)&gt;0,COUNTIF($T89:$W89,"Pending")&gt;0,$AA89="Incomplete"),"Open",IF(OR(COUNTIF($T89:$W89,"Needs Review")&gt;0,$AA89="Human check"),"Needs Review",IF(AND($X89="Signed Off",ISNUMBER($Y89)),"Complete","Awaiting Sign-Off"))))</f>
        <v/>
      </c>
      <c r="AD89">
        <f>""</f>
        <v/>
      </c>
      <c r="AE89">
        <f>""</f>
        <v/>
      </c>
      <c r="AF89">
        <f>""</f>
        <v/>
      </c>
      <c r="AG89">
        <f>""</f>
        <v/>
      </c>
      <c r="AH89">
        <f>""</f>
        <v/>
      </c>
      <c r="AI89">
        <f>""</f>
        <v/>
      </c>
      <c r="AJ89">
        <f>""</f>
        <v/>
      </c>
    </row>
    <row r="90" ht="22" customHeight="1">
      <c r="A90" s="14" t="n"/>
      <c r="B90" s="15" t="n"/>
      <c r="C90" s="14" t="n"/>
      <c r="D90" s="14" t="n"/>
      <c r="E90" s="14" t="n"/>
      <c r="F90" s="16" t="n"/>
      <c r="G90" s="16" t="n"/>
      <c r="H90" s="16" t="n"/>
      <c r="I90" s="16" t="n"/>
      <c r="J90" s="26" t="n"/>
      <c r="K90" s="26" t="n"/>
      <c r="L90" s="26" t="n"/>
      <c r="M90" s="27">
        <f>IF(AND(ISNUMBER($K90),ISNUMBER($L90)),ABS($K90-$L90),"")</f>
        <v/>
      </c>
      <c r="N90" s="26" t="n"/>
      <c r="O90" s="26" t="n"/>
      <c r="P90" s="26" t="n"/>
      <c r="Q90" s="26" t="n"/>
      <c r="R90" s="26" t="n"/>
      <c r="S90" s="26" t="n"/>
      <c r="T90" s="16" t="n"/>
      <c r="U90" s="16" t="n"/>
      <c r="V90" s="16" t="n"/>
      <c r="W90" s="16" t="n"/>
      <c r="X90" s="16" t="n"/>
      <c r="Y90" s="15" t="n"/>
      <c r="Z90" s="19" t="n"/>
      <c r="AA90" s="20">
        <f>IF($A90="","",IF(OR($F90="",$G90="",AND(OR($G90="Cooling",$G90="Heating"),OR(NOT(ISNUMBER($J90)),NOT(ISNUMBER($K90)),NOT(ISNUMBER($L90)))),NOT(ISNUMBER($N90)),NOT(ISNUMBER($O90)),NOT(ISNUMBER($P90)),NOT(ISNUMBER($Q90)),AND(OR($F90="Split AC",$F90="Heat Pump",$F90="Packaged Unit",$F90="Rooftop Unit"),OR($G90="Cooling",$G90="Heating"),OR(NOT(ISNUMBER($R90)),NOT(ISNUMBER($S90)))),$T90="",$U90="",$V90="",$W90=""),"Incomplete",IF(OR($W90="Needs Review",AND(OR($G90="Cooling",$G90="Heating"),OR(IFERROR($M90&lt;VLOOKUP($G90,Assumptions!$A$5:$C$7,2,FALSE),FALSE),IFERROR($M90&gt;VLOOKUP($G90,Assumptions!$A$5:$C$7,3,FALSE),FALSE))),IF(AND(ISNUMBER($N90),ISNUMBER($O90)),IFERROR(ABS($N90-$O90)/$O90&gt;Assumptions!$F$5,FALSE),FALSE),IF(AND(ISNUMBER($P90),ISNUMBER($Q90)),IFERROR($P90/$Q90&gt;Assumptions!$F$6,FALSE),FALSE)),"Human check","Within review limits")))</f>
        <v/>
      </c>
      <c r="AB90" s="20">
        <f>IF($A90="","",IF(OR($B90="",$C90="",$D90="",$E90="",$F90="",$G90="",$H90="",$I90="",COUNTBLANK($T90:$W90)&gt;0,COUNTIF($T90:$W90,"Pending")&gt;0,$AA90="Incomplete"),"Open",IF(OR(COUNTIF($T90:$W90,"Needs Review")&gt;0,$AA90="Human check"),"Needs Review",IF(AND($X90="Signed Off",ISNUMBER($Y90)),"Complete","Awaiting Sign-Off"))))</f>
        <v/>
      </c>
      <c r="AD90">
        <f>""</f>
        <v/>
      </c>
      <c r="AE90">
        <f>""</f>
        <v/>
      </c>
      <c r="AF90">
        <f>""</f>
        <v/>
      </c>
      <c r="AG90">
        <f>""</f>
        <v/>
      </c>
      <c r="AH90">
        <f>""</f>
        <v/>
      </c>
      <c r="AI90">
        <f>""</f>
        <v/>
      </c>
      <c r="AJ90">
        <f>""</f>
        <v/>
      </c>
    </row>
    <row r="91" ht="22" customHeight="1">
      <c r="A91" s="14" t="n"/>
      <c r="B91" s="15" t="n"/>
      <c r="C91" s="14" t="n"/>
      <c r="D91" s="14" t="n"/>
      <c r="E91" s="14" t="n"/>
      <c r="F91" s="16" t="n"/>
      <c r="G91" s="16" t="n"/>
      <c r="H91" s="16" t="n"/>
      <c r="I91" s="16" t="n"/>
      <c r="J91" s="26" t="n"/>
      <c r="K91" s="26" t="n"/>
      <c r="L91" s="26" t="n"/>
      <c r="M91" s="28">
        <f>IF(AND(ISNUMBER($K91),ISNUMBER($L91)),ABS($K91-$L91),"")</f>
        <v/>
      </c>
      <c r="N91" s="26" t="n"/>
      <c r="O91" s="26" t="n"/>
      <c r="P91" s="26" t="n"/>
      <c r="Q91" s="26" t="n"/>
      <c r="R91" s="26" t="n"/>
      <c r="S91" s="26" t="n"/>
      <c r="T91" s="16" t="n"/>
      <c r="U91" s="16" t="n"/>
      <c r="V91" s="16" t="n"/>
      <c r="W91" s="16" t="n"/>
      <c r="X91" s="16" t="n"/>
      <c r="Y91" s="15" t="n"/>
      <c r="Z91" s="19" t="n"/>
      <c r="AA91" s="22">
        <f>IF($A91="","",IF(OR($F91="",$G91="",AND(OR($G91="Cooling",$G91="Heating"),OR(NOT(ISNUMBER($J91)),NOT(ISNUMBER($K91)),NOT(ISNUMBER($L91)))),NOT(ISNUMBER($N91)),NOT(ISNUMBER($O91)),NOT(ISNUMBER($P91)),NOT(ISNUMBER($Q91)),AND(OR($F91="Split AC",$F91="Heat Pump",$F91="Packaged Unit",$F91="Rooftop Unit"),OR($G91="Cooling",$G91="Heating"),OR(NOT(ISNUMBER($R91)),NOT(ISNUMBER($S91)))),$T91="",$U91="",$V91="",$W91=""),"Incomplete",IF(OR($W91="Needs Review",AND(OR($G91="Cooling",$G91="Heating"),OR(IFERROR($M91&lt;VLOOKUP($G91,Assumptions!$A$5:$C$7,2,FALSE),FALSE),IFERROR($M91&gt;VLOOKUP($G91,Assumptions!$A$5:$C$7,3,FALSE),FALSE))),IF(AND(ISNUMBER($N91),ISNUMBER($O91)),IFERROR(ABS($N91-$O91)/$O91&gt;Assumptions!$F$5,FALSE),FALSE),IF(AND(ISNUMBER($P91),ISNUMBER($Q91)),IFERROR($P91/$Q91&gt;Assumptions!$F$6,FALSE),FALSE)),"Human check","Within review limits")))</f>
        <v/>
      </c>
      <c r="AB91" s="22">
        <f>IF($A91="","",IF(OR($B91="",$C91="",$D91="",$E91="",$F91="",$G91="",$H91="",$I91="",COUNTBLANK($T91:$W91)&gt;0,COUNTIF($T91:$W91,"Pending")&gt;0,$AA91="Incomplete"),"Open",IF(OR(COUNTIF($T91:$W91,"Needs Review")&gt;0,$AA91="Human check"),"Needs Review",IF(AND($X91="Signed Off",ISNUMBER($Y91)),"Complete","Awaiting Sign-Off"))))</f>
        <v/>
      </c>
      <c r="AD91">
        <f>""</f>
        <v/>
      </c>
      <c r="AE91">
        <f>""</f>
        <v/>
      </c>
      <c r="AF91">
        <f>""</f>
        <v/>
      </c>
      <c r="AG91">
        <f>""</f>
        <v/>
      </c>
      <c r="AH91">
        <f>""</f>
        <v/>
      </c>
      <c r="AI91">
        <f>""</f>
        <v/>
      </c>
      <c r="AJ91">
        <f>""</f>
        <v/>
      </c>
    </row>
    <row r="92" ht="22" customHeight="1">
      <c r="A92" s="14" t="n"/>
      <c r="B92" s="15" t="n"/>
      <c r="C92" s="14" t="n"/>
      <c r="D92" s="14" t="n"/>
      <c r="E92" s="14" t="n"/>
      <c r="F92" s="16" t="n"/>
      <c r="G92" s="16" t="n"/>
      <c r="H92" s="16" t="n"/>
      <c r="I92" s="16" t="n"/>
      <c r="J92" s="26" t="n"/>
      <c r="K92" s="26" t="n"/>
      <c r="L92" s="26" t="n"/>
      <c r="M92" s="27">
        <f>IF(AND(ISNUMBER($K92),ISNUMBER($L92)),ABS($K92-$L92),"")</f>
        <v/>
      </c>
      <c r="N92" s="26" t="n"/>
      <c r="O92" s="26" t="n"/>
      <c r="P92" s="26" t="n"/>
      <c r="Q92" s="26" t="n"/>
      <c r="R92" s="26" t="n"/>
      <c r="S92" s="26" t="n"/>
      <c r="T92" s="16" t="n"/>
      <c r="U92" s="16" t="n"/>
      <c r="V92" s="16" t="n"/>
      <c r="W92" s="16" t="n"/>
      <c r="X92" s="16" t="n"/>
      <c r="Y92" s="15" t="n"/>
      <c r="Z92" s="19" t="n"/>
      <c r="AA92" s="20">
        <f>IF($A92="","",IF(OR($F92="",$G92="",AND(OR($G92="Cooling",$G92="Heating"),OR(NOT(ISNUMBER($J92)),NOT(ISNUMBER($K92)),NOT(ISNUMBER($L92)))),NOT(ISNUMBER($N92)),NOT(ISNUMBER($O92)),NOT(ISNUMBER($P92)),NOT(ISNUMBER($Q92)),AND(OR($F92="Split AC",$F92="Heat Pump",$F92="Packaged Unit",$F92="Rooftop Unit"),OR($G92="Cooling",$G92="Heating"),OR(NOT(ISNUMBER($R92)),NOT(ISNUMBER($S92)))),$T92="",$U92="",$V92="",$W92=""),"Incomplete",IF(OR($W92="Needs Review",AND(OR($G92="Cooling",$G92="Heating"),OR(IFERROR($M92&lt;VLOOKUP($G92,Assumptions!$A$5:$C$7,2,FALSE),FALSE),IFERROR($M92&gt;VLOOKUP($G92,Assumptions!$A$5:$C$7,3,FALSE),FALSE))),IF(AND(ISNUMBER($N92),ISNUMBER($O92)),IFERROR(ABS($N92-$O92)/$O92&gt;Assumptions!$F$5,FALSE),FALSE),IF(AND(ISNUMBER($P92),ISNUMBER($Q92)),IFERROR($P92/$Q92&gt;Assumptions!$F$6,FALSE),FALSE)),"Human check","Within review limits")))</f>
        <v/>
      </c>
      <c r="AB92" s="20">
        <f>IF($A92="","",IF(OR($B92="",$C92="",$D92="",$E92="",$F92="",$G92="",$H92="",$I92="",COUNTBLANK($T92:$W92)&gt;0,COUNTIF($T92:$W92,"Pending")&gt;0,$AA92="Incomplete"),"Open",IF(OR(COUNTIF($T92:$W92,"Needs Review")&gt;0,$AA92="Human check"),"Needs Review",IF(AND($X92="Signed Off",ISNUMBER($Y92)),"Complete","Awaiting Sign-Off"))))</f>
        <v/>
      </c>
      <c r="AD92">
        <f>""</f>
        <v/>
      </c>
      <c r="AE92">
        <f>""</f>
        <v/>
      </c>
      <c r="AF92">
        <f>""</f>
        <v/>
      </c>
      <c r="AG92">
        <f>""</f>
        <v/>
      </c>
      <c r="AH92">
        <f>""</f>
        <v/>
      </c>
      <c r="AI92">
        <f>""</f>
        <v/>
      </c>
      <c r="AJ92">
        <f>""</f>
        <v/>
      </c>
    </row>
    <row r="93" ht="22" customHeight="1">
      <c r="A93" s="14" t="n"/>
      <c r="B93" s="15" t="n"/>
      <c r="C93" s="14" t="n"/>
      <c r="D93" s="14" t="n"/>
      <c r="E93" s="14" t="n"/>
      <c r="F93" s="16" t="n"/>
      <c r="G93" s="16" t="n"/>
      <c r="H93" s="16" t="n"/>
      <c r="I93" s="16" t="n"/>
      <c r="J93" s="26" t="n"/>
      <c r="K93" s="26" t="n"/>
      <c r="L93" s="26" t="n"/>
      <c r="M93" s="28">
        <f>IF(AND(ISNUMBER($K93),ISNUMBER($L93)),ABS($K93-$L93),"")</f>
        <v/>
      </c>
      <c r="N93" s="26" t="n"/>
      <c r="O93" s="26" t="n"/>
      <c r="P93" s="26" t="n"/>
      <c r="Q93" s="26" t="n"/>
      <c r="R93" s="26" t="n"/>
      <c r="S93" s="26" t="n"/>
      <c r="T93" s="16" t="n"/>
      <c r="U93" s="16" t="n"/>
      <c r="V93" s="16" t="n"/>
      <c r="W93" s="16" t="n"/>
      <c r="X93" s="16" t="n"/>
      <c r="Y93" s="15" t="n"/>
      <c r="Z93" s="19" t="n"/>
      <c r="AA93" s="22">
        <f>IF($A93="","",IF(OR($F93="",$G93="",AND(OR($G93="Cooling",$G93="Heating"),OR(NOT(ISNUMBER($J93)),NOT(ISNUMBER($K93)),NOT(ISNUMBER($L93)))),NOT(ISNUMBER($N93)),NOT(ISNUMBER($O93)),NOT(ISNUMBER($P93)),NOT(ISNUMBER($Q93)),AND(OR($F93="Split AC",$F93="Heat Pump",$F93="Packaged Unit",$F93="Rooftop Unit"),OR($G93="Cooling",$G93="Heating"),OR(NOT(ISNUMBER($R93)),NOT(ISNUMBER($S93)))),$T93="",$U93="",$V93="",$W93=""),"Incomplete",IF(OR($W93="Needs Review",AND(OR($G93="Cooling",$G93="Heating"),OR(IFERROR($M93&lt;VLOOKUP($G93,Assumptions!$A$5:$C$7,2,FALSE),FALSE),IFERROR($M93&gt;VLOOKUP($G93,Assumptions!$A$5:$C$7,3,FALSE),FALSE))),IF(AND(ISNUMBER($N93),ISNUMBER($O93)),IFERROR(ABS($N93-$O93)/$O93&gt;Assumptions!$F$5,FALSE),FALSE),IF(AND(ISNUMBER($P93),ISNUMBER($Q93)),IFERROR($P93/$Q93&gt;Assumptions!$F$6,FALSE),FALSE)),"Human check","Within review limits")))</f>
        <v/>
      </c>
      <c r="AB93" s="22">
        <f>IF($A93="","",IF(OR($B93="",$C93="",$D93="",$E93="",$F93="",$G93="",$H93="",$I93="",COUNTBLANK($T93:$W93)&gt;0,COUNTIF($T93:$W93,"Pending")&gt;0,$AA93="Incomplete"),"Open",IF(OR(COUNTIF($T93:$W93,"Needs Review")&gt;0,$AA93="Human check"),"Needs Review",IF(AND($X93="Signed Off",ISNUMBER($Y93)),"Complete","Awaiting Sign-Off"))))</f>
        <v/>
      </c>
      <c r="AD93">
        <f>""</f>
        <v/>
      </c>
      <c r="AE93">
        <f>""</f>
        <v/>
      </c>
      <c r="AF93">
        <f>""</f>
        <v/>
      </c>
      <c r="AG93">
        <f>""</f>
        <v/>
      </c>
      <c r="AH93">
        <f>""</f>
        <v/>
      </c>
      <c r="AI93">
        <f>""</f>
        <v/>
      </c>
      <c r="AJ93">
        <f>""</f>
        <v/>
      </c>
    </row>
    <row r="94" ht="22" customHeight="1">
      <c r="A94" s="14" t="n"/>
      <c r="B94" s="15" t="n"/>
      <c r="C94" s="14" t="n"/>
      <c r="D94" s="14" t="n"/>
      <c r="E94" s="14" t="n"/>
      <c r="F94" s="16" t="n"/>
      <c r="G94" s="16" t="n"/>
      <c r="H94" s="16" t="n"/>
      <c r="I94" s="16" t="n"/>
      <c r="J94" s="26" t="n"/>
      <c r="K94" s="26" t="n"/>
      <c r="L94" s="26" t="n"/>
      <c r="M94" s="27">
        <f>IF(AND(ISNUMBER($K94),ISNUMBER($L94)),ABS($K94-$L94),"")</f>
        <v/>
      </c>
      <c r="N94" s="26" t="n"/>
      <c r="O94" s="26" t="n"/>
      <c r="P94" s="26" t="n"/>
      <c r="Q94" s="26" t="n"/>
      <c r="R94" s="26" t="n"/>
      <c r="S94" s="26" t="n"/>
      <c r="T94" s="16" t="n"/>
      <c r="U94" s="16" t="n"/>
      <c r="V94" s="16" t="n"/>
      <c r="W94" s="16" t="n"/>
      <c r="X94" s="16" t="n"/>
      <c r="Y94" s="15" t="n"/>
      <c r="Z94" s="19" t="n"/>
      <c r="AA94" s="20">
        <f>IF($A94="","",IF(OR($F94="",$G94="",AND(OR($G94="Cooling",$G94="Heating"),OR(NOT(ISNUMBER($J94)),NOT(ISNUMBER($K94)),NOT(ISNUMBER($L94)))),NOT(ISNUMBER($N94)),NOT(ISNUMBER($O94)),NOT(ISNUMBER($P94)),NOT(ISNUMBER($Q94)),AND(OR($F94="Split AC",$F94="Heat Pump",$F94="Packaged Unit",$F94="Rooftop Unit"),OR($G94="Cooling",$G94="Heating"),OR(NOT(ISNUMBER($R94)),NOT(ISNUMBER($S94)))),$T94="",$U94="",$V94="",$W94=""),"Incomplete",IF(OR($W94="Needs Review",AND(OR($G94="Cooling",$G94="Heating"),OR(IFERROR($M94&lt;VLOOKUP($G94,Assumptions!$A$5:$C$7,2,FALSE),FALSE),IFERROR($M94&gt;VLOOKUP($G94,Assumptions!$A$5:$C$7,3,FALSE),FALSE))),IF(AND(ISNUMBER($N94),ISNUMBER($O94)),IFERROR(ABS($N94-$O94)/$O94&gt;Assumptions!$F$5,FALSE),FALSE),IF(AND(ISNUMBER($P94),ISNUMBER($Q94)),IFERROR($P94/$Q94&gt;Assumptions!$F$6,FALSE),FALSE)),"Human check","Within review limits")))</f>
        <v/>
      </c>
      <c r="AB94" s="20">
        <f>IF($A94="","",IF(OR($B94="",$C94="",$D94="",$E94="",$F94="",$G94="",$H94="",$I94="",COUNTBLANK($T94:$W94)&gt;0,COUNTIF($T94:$W94,"Pending")&gt;0,$AA94="Incomplete"),"Open",IF(OR(COUNTIF($T94:$W94,"Needs Review")&gt;0,$AA94="Human check"),"Needs Review",IF(AND($X94="Signed Off",ISNUMBER($Y94)),"Complete","Awaiting Sign-Off"))))</f>
        <v/>
      </c>
      <c r="AD94">
        <f>""</f>
        <v/>
      </c>
      <c r="AE94">
        <f>""</f>
        <v/>
      </c>
      <c r="AF94">
        <f>""</f>
        <v/>
      </c>
      <c r="AG94">
        <f>""</f>
        <v/>
      </c>
      <c r="AH94">
        <f>""</f>
        <v/>
      </c>
      <c r="AI94">
        <f>""</f>
        <v/>
      </c>
      <c r="AJ94">
        <f>""</f>
        <v/>
      </c>
    </row>
    <row r="95" ht="22" customHeight="1">
      <c r="A95" s="14" t="n"/>
      <c r="B95" s="15" t="n"/>
      <c r="C95" s="14" t="n"/>
      <c r="D95" s="14" t="n"/>
      <c r="E95" s="14" t="n"/>
      <c r="F95" s="16" t="n"/>
      <c r="G95" s="16" t="n"/>
      <c r="H95" s="16" t="n"/>
      <c r="I95" s="16" t="n"/>
      <c r="J95" s="26" t="n"/>
      <c r="K95" s="26" t="n"/>
      <c r="L95" s="26" t="n"/>
      <c r="M95" s="28">
        <f>IF(AND(ISNUMBER($K95),ISNUMBER($L95)),ABS($K95-$L95),"")</f>
        <v/>
      </c>
      <c r="N95" s="26" t="n"/>
      <c r="O95" s="26" t="n"/>
      <c r="P95" s="26" t="n"/>
      <c r="Q95" s="26" t="n"/>
      <c r="R95" s="26" t="n"/>
      <c r="S95" s="26" t="n"/>
      <c r="T95" s="16" t="n"/>
      <c r="U95" s="16" t="n"/>
      <c r="V95" s="16" t="n"/>
      <c r="W95" s="16" t="n"/>
      <c r="X95" s="16" t="n"/>
      <c r="Y95" s="15" t="n"/>
      <c r="Z95" s="19" t="n"/>
      <c r="AA95" s="22">
        <f>IF($A95="","",IF(OR($F95="",$G95="",AND(OR($G95="Cooling",$G95="Heating"),OR(NOT(ISNUMBER($J95)),NOT(ISNUMBER($K95)),NOT(ISNUMBER($L95)))),NOT(ISNUMBER($N95)),NOT(ISNUMBER($O95)),NOT(ISNUMBER($P95)),NOT(ISNUMBER($Q95)),AND(OR($F95="Split AC",$F95="Heat Pump",$F95="Packaged Unit",$F95="Rooftop Unit"),OR($G95="Cooling",$G95="Heating"),OR(NOT(ISNUMBER($R95)),NOT(ISNUMBER($S95)))),$T95="",$U95="",$V95="",$W95=""),"Incomplete",IF(OR($W95="Needs Review",AND(OR($G95="Cooling",$G95="Heating"),OR(IFERROR($M95&lt;VLOOKUP($G95,Assumptions!$A$5:$C$7,2,FALSE),FALSE),IFERROR($M95&gt;VLOOKUP($G95,Assumptions!$A$5:$C$7,3,FALSE),FALSE))),IF(AND(ISNUMBER($N95),ISNUMBER($O95)),IFERROR(ABS($N95-$O95)/$O95&gt;Assumptions!$F$5,FALSE),FALSE),IF(AND(ISNUMBER($P95),ISNUMBER($Q95)),IFERROR($P95/$Q95&gt;Assumptions!$F$6,FALSE),FALSE)),"Human check","Within review limits")))</f>
        <v/>
      </c>
      <c r="AB95" s="22">
        <f>IF($A95="","",IF(OR($B95="",$C95="",$D95="",$E95="",$F95="",$G95="",$H95="",$I95="",COUNTBLANK($T95:$W95)&gt;0,COUNTIF($T95:$W95,"Pending")&gt;0,$AA95="Incomplete"),"Open",IF(OR(COUNTIF($T95:$W95,"Needs Review")&gt;0,$AA95="Human check"),"Needs Review",IF(AND($X95="Signed Off",ISNUMBER($Y95)),"Complete","Awaiting Sign-Off"))))</f>
        <v/>
      </c>
      <c r="AD95">
        <f>""</f>
        <v/>
      </c>
      <c r="AE95">
        <f>""</f>
        <v/>
      </c>
      <c r="AF95">
        <f>""</f>
        <v/>
      </c>
      <c r="AG95">
        <f>""</f>
        <v/>
      </c>
      <c r="AH95">
        <f>""</f>
        <v/>
      </c>
      <c r="AI95">
        <f>""</f>
        <v/>
      </c>
      <c r="AJ95">
        <f>""</f>
        <v/>
      </c>
    </row>
    <row r="96" ht="22" customHeight="1">
      <c r="A96" s="14" t="n"/>
      <c r="B96" s="15" t="n"/>
      <c r="C96" s="14" t="n"/>
      <c r="D96" s="14" t="n"/>
      <c r="E96" s="14" t="n"/>
      <c r="F96" s="16" t="n"/>
      <c r="G96" s="16" t="n"/>
      <c r="H96" s="16" t="n"/>
      <c r="I96" s="16" t="n"/>
      <c r="J96" s="26" t="n"/>
      <c r="K96" s="26" t="n"/>
      <c r="L96" s="26" t="n"/>
      <c r="M96" s="27">
        <f>IF(AND(ISNUMBER($K96),ISNUMBER($L96)),ABS($K96-$L96),"")</f>
        <v/>
      </c>
      <c r="N96" s="26" t="n"/>
      <c r="O96" s="26" t="n"/>
      <c r="P96" s="26" t="n"/>
      <c r="Q96" s="26" t="n"/>
      <c r="R96" s="26" t="n"/>
      <c r="S96" s="26" t="n"/>
      <c r="T96" s="16" t="n"/>
      <c r="U96" s="16" t="n"/>
      <c r="V96" s="16" t="n"/>
      <c r="W96" s="16" t="n"/>
      <c r="X96" s="16" t="n"/>
      <c r="Y96" s="15" t="n"/>
      <c r="Z96" s="19" t="n"/>
      <c r="AA96" s="20">
        <f>IF($A96="","",IF(OR($F96="",$G96="",AND(OR($G96="Cooling",$G96="Heating"),OR(NOT(ISNUMBER($J96)),NOT(ISNUMBER($K96)),NOT(ISNUMBER($L96)))),NOT(ISNUMBER($N96)),NOT(ISNUMBER($O96)),NOT(ISNUMBER($P96)),NOT(ISNUMBER($Q96)),AND(OR($F96="Split AC",$F96="Heat Pump",$F96="Packaged Unit",$F96="Rooftop Unit"),OR($G96="Cooling",$G96="Heating"),OR(NOT(ISNUMBER($R96)),NOT(ISNUMBER($S96)))),$T96="",$U96="",$V96="",$W96=""),"Incomplete",IF(OR($W96="Needs Review",AND(OR($G96="Cooling",$G96="Heating"),OR(IFERROR($M96&lt;VLOOKUP($G96,Assumptions!$A$5:$C$7,2,FALSE),FALSE),IFERROR($M96&gt;VLOOKUP($G96,Assumptions!$A$5:$C$7,3,FALSE),FALSE))),IF(AND(ISNUMBER($N96),ISNUMBER($O96)),IFERROR(ABS($N96-$O96)/$O96&gt;Assumptions!$F$5,FALSE),FALSE),IF(AND(ISNUMBER($P96),ISNUMBER($Q96)),IFERROR($P96/$Q96&gt;Assumptions!$F$6,FALSE),FALSE)),"Human check","Within review limits")))</f>
        <v/>
      </c>
      <c r="AB96" s="20">
        <f>IF($A96="","",IF(OR($B96="",$C96="",$D96="",$E96="",$F96="",$G96="",$H96="",$I96="",COUNTBLANK($T96:$W96)&gt;0,COUNTIF($T96:$W96,"Pending")&gt;0,$AA96="Incomplete"),"Open",IF(OR(COUNTIF($T96:$W96,"Needs Review")&gt;0,$AA96="Human check"),"Needs Review",IF(AND($X96="Signed Off",ISNUMBER($Y96)),"Complete","Awaiting Sign-Off"))))</f>
        <v/>
      </c>
      <c r="AD96">
        <f>""</f>
        <v/>
      </c>
      <c r="AE96">
        <f>""</f>
        <v/>
      </c>
      <c r="AF96">
        <f>""</f>
        <v/>
      </c>
      <c r="AG96">
        <f>""</f>
        <v/>
      </c>
      <c r="AH96">
        <f>""</f>
        <v/>
      </c>
      <c r="AI96">
        <f>""</f>
        <v/>
      </c>
      <c r="AJ96">
        <f>""</f>
        <v/>
      </c>
    </row>
    <row r="97" ht="22" customHeight="1">
      <c r="A97" s="14" t="n"/>
      <c r="B97" s="15" t="n"/>
      <c r="C97" s="14" t="n"/>
      <c r="D97" s="14" t="n"/>
      <c r="E97" s="14" t="n"/>
      <c r="F97" s="16" t="n"/>
      <c r="G97" s="16" t="n"/>
      <c r="H97" s="16" t="n"/>
      <c r="I97" s="16" t="n"/>
      <c r="J97" s="26" t="n"/>
      <c r="K97" s="26" t="n"/>
      <c r="L97" s="26" t="n"/>
      <c r="M97" s="28">
        <f>IF(AND(ISNUMBER($K97),ISNUMBER($L97)),ABS($K97-$L97),"")</f>
        <v/>
      </c>
      <c r="N97" s="26" t="n"/>
      <c r="O97" s="26" t="n"/>
      <c r="P97" s="26" t="n"/>
      <c r="Q97" s="26" t="n"/>
      <c r="R97" s="26" t="n"/>
      <c r="S97" s="26" t="n"/>
      <c r="T97" s="16" t="n"/>
      <c r="U97" s="16" t="n"/>
      <c r="V97" s="16" t="n"/>
      <c r="W97" s="16" t="n"/>
      <c r="X97" s="16" t="n"/>
      <c r="Y97" s="15" t="n"/>
      <c r="Z97" s="19" t="n"/>
      <c r="AA97" s="22">
        <f>IF($A97="","",IF(OR($F97="",$G97="",AND(OR($G97="Cooling",$G97="Heating"),OR(NOT(ISNUMBER($J97)),NOT(ISNUMBER($K97)),NOT(ISNUMBER($L97)))),NOT(ISNUMBER($N97)),NOT(ISNUMBER($O97)),NOT(ISNUMBER($P97)),NOT(ISNUMBER($Q97)),AND(OR($F97="Split AC",$F97="Heat Pump",$F97="Packaged Unit",$F97="Rooftop Unit"),OR($G97="Cooling",$G97="Heating"),OR(NOT(ISNUMBER($R97)),NOT(ISNUMBER($S97)))),$T97="",$U97="",$V97="",$W97=""),"Incomplete",IF(OR($W97="Needs Review",AND(OR($G97="Cooling",$G97="Heating"),OR(IFERROR($M97&lt;VLOOKUP($G97,Assumptions!$A$5:$C$7,2,FALSE),FALSE),IFERROR($M97&gt;VLOOKUP($G97,Assumptions!$A$5:$C$7,3,FALSE),FALSE))),IF(AND(ISNUMBER($N97),ISNUMBER($O97)),IFERROR(ABS($N97-$O97)/$O97&gt;Assumptions!$F$5,FALSE),FALSE),IF(AND(ISNUMBER($P97),ISNUMBER($Q97)),IFERROR($P97/$Q97&gt;Assumptions!$F$6,FALSE),FALSE)),"Human check","Within review limits")))</f>
        <v/>
      </c>
      <c r="AB97" s="22">
        <f>IF($A97="","",IF(OR($B97="",$C97="",$D97="",$E97="",$F97="",$G97="",$H97="",$I97="",COUNTBLANK($T97:$W97)&gt;0,COUNTIF($T97:$W97,"Pending")&gt;0,$AA97="Incomplete"),"Open",IF(OR(COUNTIF($T97:$W97,"Needs Review")&gt;0,$AA97="Human check"),"Needs Review",IF(AND($X97="Signed Off",ISNUMBER($Y97)),"Complete","Awaiting Sign-Off"))))</f>
        <v/>
      </c>
      <c r="AD97">
        <f>""</f>
        <v/>
      </c>
      <c r="AE97">
        <f>""</f>
        <v/>
      </c>
      <c r="AF97">
        <f>""</f>
        <v/>
      </c>
      <c r="AG97">
        <f>""</f>
        <v/>
      </c>
      <c r="AH97">
        <f>""</f>
        <v/>
      </c>
      <c r="AI97">
        <f>""</f>
        <v/>
      </c>
      <c r="AJ97">
        <f>""</f>
        <v/>
      </c>
    </row>
    <row r="98" ht="22" customHeight="1">
      <c r="A98" s="14" t="n"/>
      <c r="B98" s="15" t="n"/>
      <c r="C98" s="14" t="n"/>
      <c r="D98" s="14" t="n"/>
      <c r="E98" s="14" t="n"/>
      <c r="F98" s="16" t="n"/>
      <c r="G98" s="16" t="n"/>
      <c r="H98" s="16" t="n"/>
      <c r="I98" s="16" t="n"/>
      <c r="J98" s="26" t="n"/>
      <c r="K98" s="26" t="n"/>
      <c r="L98" s="26" t="n"/>
      <c r="M98" s="27">
        <f>IF(AND(ISNUMBER($K98),ISNUMBER($L98)),ABS($K98-$L98),"")</f>
        <v/>
      </c>
      <c r="N98" s="26" t="n"/>
      <c r="O98" s="26" t="n"/>
      <c r="P98" s="26" t="n"/>
      <c r="Q98" s="26" t="n"/>
      <c r="R98" s="26" t="n"/>
      <c r="S98" s="26" t="n"/>
      <c r="T98" s="16" t="n"/>
      <c r="U98" s="16" t="n"/>
      <c r="V98" s="16" t="n"/>
      <c r="W98" s="16" t="n"/>
      <c r="X98" s="16" t="n"/>
      <c r="Y98" s="15" t="n"/>
      <c r="Z98" s="19" t="n"/>
      <c r="AA98" s="20">
        <f>IF($A98="","",IF(OR($F98="",$G98="",AND(OR($G98="Cooling",$G98="Heating"),OR(NOT(ISNUMBER($J98)),NOT(ISNUMBER($K98)),NOT(ISNUMBER($L98)))),NOT(ISNUMBER($N98)),NOT(ISNUMBER($O98)),NOT(ISNUMBER($P98)),NOT(ISNUMBER($Q98)),AND(OR($F98="Split AC",$F98="Heat Pump",$F98="Packaged Unit",$F98="Rooftop Unit"),OR($G98="Cooling",$G98="Heating"),OR(NOT(ISNUMBER($R98)),NOT(ISNUMBER($S98)))),$T98="",$U98="",$V98="",$W98=""),"Incomplete",IF(OR($W98="Needs Review",AND(OR($G98="Cooling",$G98="Heating"),OR(IFERROR($M98&lt;VLOOKUP($G98,Assumptions!$A$5:$C$7,2,FALSE),FALSE),IFERROR($M98&gt;VLOOKUP($G98,Assumptions!$A$5:$C$7,3,FALSE),FALSE))),IF(AND(ISNUMBER($N98),ISNUMBER($O98)),IFERROR(ABS($N98-$O98)/$O98&gt;Assumptions!$F$5,FALSE),FALSE),IF(AND(ISNUMBER($P98),ISNUMBER($Q98)),IFERROR($P98/$Q98&gt;Assumptions!$F$6,FALSE),FALSE)),"Human check","Within review limits")))</f>
        <v/>
      </c>
      <c r="AB98" s="20">
        <f>IF($A98="","",IF(OR($B98="",$C98="",$D98="",$E98="",$F98="",$G98="",$H98="",$I98="",COUNTBLANK($T98:$W98)&gt;0,COUNTIF($T98:$W98,"Pending")&gt;0,$AA98="Incomplete"),"Open",IF(OR(COUNTIF($T98:$W98,"Needs Review")&gt;0,$AA98="Human check"),"Needs Review",IF(AND($X98="Signed Off",ISNUMBER($Y98)),"Complete","Awaiting Sign-Off"))))</f>
        <v/>
      </c>
      <c r="AD98">
        <f>""</f>
        <v/>
      </c>
      <c r="AE98">
        <f>""</f>
        <v/>
      </c>
      <c r="AF98">
        <f>""</f>
        <v/>
      </c>
      <c r="AG98">
        <f>""</f>
        <v/>
      </c>
      <c r="AH98">
        <f>""</f>
        <v/>
      </c>
      <c r="AI98">
        <f>""</f>
        <v/>
      </c>
      <c r="AJ98">
        <f>""</f>
        <v/>
      </c>
    </row>
    <row r="99" ht="22" customHeight="1">
      <c r="A99" s="14" t="n"/>
      <c r="B99" s="15" t="n"/>
      <c r="C99" s="14" t="n"/>
      <c r="D99" s="14" t="n"/>
      <c r="E99" s="14" t="n"/>
      <c r="F99" s="16" t="n"/>
      <c r="G99" s="16" t="n"/>
      <c r="H99" s="16" t="n"/>
      <c r="I99" s="16" t="n"/>
      <c r="J99" s="26" t="n"/>
      <c r="K99" s="26" t="n"/>
      <c r="L99" s="26" t="n"/>
      <c r="M99" s="28">
        <f>IF(AND(ISNUMBER($K99),ISNUMBER($L99)),ABS($K99-$L99),"")</f>
        <v/>
      </c>
      <c r="N99" s="26" t="n"/>
      <c r="O99" s="26" t="n"/>
      <c r="P99" s="26" t="n"/>
      <c r="Q99" s="26" t="n"/>
      <c r="R99" s="26" t="n"/>
      <c r="S99" s="26" t="n"/>
      <c r="T99" s="16" t="n"/>
      <c r="U99" s="16" t="n"/>
      <c r="V99" s="16" t="n"/>
      <c r="W99" s="16" t="n"/>
      <c r="X99" s="16" t="n"/>
      <c r="Y99" s="15" t="n"/>
      <c r="Z99" s="19" t="n"/>
      <c r="AA99" s="22">
        <f>IF($A99="","",IF(OR($F99="",$G99="",AND(OR($G99="Cooling",$G99="Heating"),OR(NOT(ISNUMBER($J99)),NOT(ISNUMBER($K99)),NOT(ISNUMBER($L99)))),NOT(ISNUMBER($N99)),NOT(ISNUMBER($O99)),NOT(ISNUMBER($P99)),NOT(ISNUMBER($Q99)),AND(OR($F99="Split AC",$F99="Heat Pump",$F99="Packaged Unit",$F99="Rooftop Unit"),OR($G99="Cooling",$G99="Heating"),OR(NOT(ISNUMBER($R99)),NOT(ISNUMBER($S99)))),$T99="",$U99="",$V99="",$W99=""),"Incomplete",IF(OR($W99="Needs Review",AND(OR($G99="Cooling",$G99="Heating"),OR(IFERROR($M99&lt;VLOOKUP($G99,Assumptions!$A$5:$C$7,2,FALSE),FALSE),IFERROR($M99&gt;VLOOKUP($G99,Assumptions!$A$5:$C$7,3,FALSE),FALSE))),IF(AND(ISNUMBER($N99),ISNUMBER($O99)),IFERROR(ABS($N99-$O99)/$O99&gt;Assumptions!$F$5,FALSE),FALSE),IF(AND(ISNUMBER($P99),ISNUMBER($Q99)),IFERROR($P99/$Q99&gt;Assumptions!$F$6,FALSE),FALSE)),"Human check","Within review limits")))</f>
        <v/>
      </c>
      <c r="AB99" s="22">
        <f>IF($A99="","",IF(OR($B99="",$C99="",$D99="",$E99="",$F99="",$G99="",$H99="",$I99="",COUNTBLANK($T99:$W99)&gt;0,COUNTIF($T99:$W99,"Pending")&gt;0,$AA99="Incomplete"),"Open",IF(OR(COUNTIF($T99:$W99,"Needs Review")&gt;0,$AA99="Human check"),"Needs Review",IF(AND($X99="Signed Off",ISNUMBER($Y99)),"Complete","Awaiting Sign-Off"))))</f>
        <v/>
      </c>
      <c r="AD99">
        <f>""</f>
        <v/>
      </c>
      <c r="AE99">
        <f>""</f>
        <v/>
      </c>
      <c r="AF99">
        <f>""</f>
        <v/>
      </c>
      <c r="AG99">
        <f>""</f>
        <v/>
      </c>
      <c r="AH99">
        <f>""</f>
        <v/>
      </c>
      <c r="AI99">
        <f>""</f>
        <v/>
      </c>
      <c r="AJ99">
        <f>""</f>
        <v/>
      </c>
    </row>
    <row r="100" ht="22" customHeight="1">
      <c r="A100" s="14" t="n"/>
      <c r="B100" s="15" t="n"/>
      <c r="C100" s="14" t="n"/>
      <c r="D100" s="14" t="n"/>
      <c r="E100" s="14" t="n"/>
      <c r="F100" s="16" t="n"/>
      <c r="G100" s="16" t="n"/>
      <c r="H100" s="16" t="n"/>
      <c r="I100" s="16" t="n"/>
      <c r="J100" s="26" t="n"/>
      <c r="K100" s="26" t="n"/>
      <c r="L100" s="26" t="n"/>
      <c r="M100" s="27">
        <f>IF(AND(ISNUMBER($K100),ISNUMBER($L100)),ABS($K100-$L100),"")</f>
        <v/>
      </c>
      <c r="N100" s="26" t="n"/>
      <c r="O100" s="26" t="n"/>
      <c r="P100" s="26" t="n"/>
      <c r="Q100" s="26" t="n"/>
      <c r="R100" s="26" t="n"/>
      <c r="S100" s="26" t="n"/>
      <c r="T100" s="16" t="n"/>
      <c r="U100" s="16" t="n"/>
      <c r="V100" s="16" t="n"/>
      <c r="W100" s="16" t="n"/>
      <c r="X100" s="16" t="n"/>
      <c r="Y100" s="15" t="n"/>
      <c r="Z100" s="19" t="n"/>
      <c r="AA100" s="20">
        <f>IF($A100="","",IF(OR($F100="",$G100="",AND(OR($G100="Cooling",$G100="Heating"),OR(NOT(ISNUMBER($J100)),NOT(ISNUMBER($K100)),NOT(ISNUMBER($L100)))),NOT(ISNUMBER($N100)),NOT(ISNUMBER($O100)),NOT(ISNUMBER($P100)),NOT(ISNUMBER($Q100)),AND(OR($F100="Split AC",$F100="Heat Pump",$F100="Packaged Unit",$F100="Rooftop Unit"),OR($G100="Cooling",$G100="Heating"),OR(NOT(ISNUMBER($R100)),NOT(ISNUMBER($S100)))),$T100="",$U100="",$V100="",$W100=""),"Incomplete",IF(OR($W100="Needs Review",AND(OR($G100="Cooling",$G100="Heating"),OR(IFERROR($M100&lt;VLOOKUP($G100,Assumptions!$A$5:$C$7,2,FALSE),FALSE),IFERROR($M100&gt;VLOOKUP($G100,Assumptions!$A$5:$C$7,3,FALSE),FALSE))),IF(AND(ISNUMBER($N100),ISNUMBER($O100)),IFERROR(ABS($N100-$O100)/$O100&gt;Assumptions!$F$5,FALSE),FALSE),IF(AND(ISNUMBER($P100),ISNUMBER($Q100)),IFERROR($P100/$Q100&gt;Assumptions!$F$6,FALSE),FALSE)),"Human check","Within review limits")))</f>
        <v/>
      </c>
      <c r="AB100" s="20">
        <f>IF($A100="","",IF(OR($B100="",$C100="",$D100="",$E100="",$F100="",$G100="",$H100="",$I100="",COUNTBLANK($T100:$W100)&gt;0,COUNTIF($T100:$W100,"Pending")&gt;0,$AA100="Incomplete"),"Open",IF(OR(COUNTIF($T100:$W100,"Needs Review")&gt;0,$AA100="Human check"),"Needs Review",IF(AND($X100="Signed Off",ISNUMBER($Y100)),"Complete","Awaiting Sign-Off"))))</f>
        <v/>
      </c>
      <c r="AD100">
        <f>""</f>
        <v/>
      </c>
      <c r="AE100">
        <f>""</f>
        <v/>
      </c>
      <c r="AF100">
        <f>""</f>
        <v/>
      </c>
      <c r="AG100">
        <f>""</f>
        <v/>
      </c>
      <c r="AH100">
        <f>""</f>
        <v/>
      </c>
      <c r="AI100">
        <f>""</f>
        <v/>
      </c>
      <c r="AJ100">
        <f>""</f>
        <v/>
      </c>
    </row>
    <row r="101" ht="22" customHeight="1">
      <c r="A101" s="14" t="n"/>
      <c r="B101" s="15" t="n"/>
      <c r="C101" s="14" t="n"/>
      <c r="D101" s="14" t="n"/>
      <c r="E101" s="14" t="n"/>
      <c r="F101" s="16" t="n"/>
      <c r="G101" s="16" t="n"/>
      <c r="H101" s="16" t="n"/>
      <c r="I101" s="16" t="n"/>
      <c r="J101" s="26" t="n"/>
      <c r="K101" s="26" t="n"/>
      <c r="L101" s="26" t="n"/>
      <c r="M101" s="28">
        <f>IF(AND(ISNUMBER($K101),ISNUMBER($L101)),ABS($K101-$L101),"")</f>
        <v/>
      </c>
      <c r="N101" s="26" t="n"/>
      <c r="O101" s="26" t="n"/>
      <c r="P101" s="26" t="n"/>
      <c r="Q101" s="26" t="n"/>
      <c r="R101" s="26" t="n"/>
      <c r="S101" s="26" t="n"/>
      <c r="T101" s="16" t="n"/>
      <c r="U101" s="16" t="n"/>
      <c r="V101" s="16" t="n"/>
      <c r="W101" s="16" t="n"/>
      <c r="X101" s="16" t="n"/>
      <c r="Y101" s="15" t="n"/>
      <c r="Z101" s="19" t="n"/>
      <c r="AA101" s="22">
        <f>IF($A101="","",IF(OR($F101="",$G101="",AND(OR($G101="Cooling",$G101="Heating"),OR(NOT(ISNUMBER($J101)),NOT(ISNUMBER($K101)),NOT(ISNUMBER($L101)))),NOT(ISNUMBER($N101)),NOT(ISNUMBER($O101)),NOT(ISNUMBER($P101)),NOT(ISNUMBER($Q101)),AND(OR($F101="Split AC",$F101="Heat Pump",$F101="Packaged Unit",$F101="Rooftop Unit"),OR($G101="Cooling",$G101="Heating"),OR(NOT(ISNUMBER($R101)),NOT(ISNUMBER($S101)))),$T101="",$U101="",$V101="",$W101=""),"Incomplete",IF(OR($W101="Needs Review",AND(OR($G101="Cooling",$G101="Heating"),OR(IFERROR($M101&lt;VLOOKUP($G101,Assumptions!$A$5:$C$7,2,FALSE),FALSE),IFERROR($M101&gt;VLOOKUP($G101,Assumptions!$A$5:$C$7,3,FALSE),FALSE))),IF(AND(ISNUMBER($N101),ISNUMBER($O101)),IFERROR(ABS($N101-$O101)/$O101&gt;Assumptions!$F$5,FALSE),FALSE),IF(AND(ISNUMBER($P101),ISNUMBER($Q101)),IFERROR($P101/$Q101&gt;Assumptions!$F$6,FALSE),FALSE)),"Human check","Within review limits")))</f>
        <v/>
      </c>
      <c r="AB101" s="22">
        <f>IF($A101="","",IF(OR($B101="",$C101="",$D101="",$E101="",$F101="",$G101="",$H101="",$I101="",COUNTBLANK($T101:$W101)&gt;0,COUNTIF($T101:$W101,"Pending")&gt;0,$AA101="Incomplete"),"Open",IF(OR(COUNTIF($T101:$W101,"Needs Review")&gt;0,$AA101="Human check"),"Needs Review",IF(AND($X101="Signed Off",ISNUMBER($Y101)),"Complete","Awaiting Sign-Off"))))</f>
        <v/>
      </c>
      <c r="AD101">
        <f>""</f>
        <v/>
      </c>
      <c r="AE101">
        <f>""</f>
        <v/>
      </c>
      <c r="AF101">
        <f>""</f>
        <v/>
      </c>
      <c r="AG101">
        <f>""</f>
        <v/>
      </c>
      <c r="AH101">
        <f>""</f>
        <v/>
      </c>
      <c r="AI101">
        <f>""</f>
        <v/>
      </c>
      <c r="AJ101">
        <f>""</f>
        <v/>
      </c>
    </row>
    <row r="102" ht="22" customHeight="1">
      <c r="A102" s="14" t="n"/>
      <c r="B102" s="15" t="n"/>
      <c r="C102" s="14" t="n"/>
      <c r="D102" s="14" t="n"/>
      <c r="E102" s="14" t="n"/>
      <c r="F102" s="16" t="n"/>
      <c r="G102" s="16" t="n"/>
      <c r="H102" s="16" t="n"/>
      <c r="I102" s="16" t="n"/>
      <c r="J102" s="26" t="n"/>
      <c r="K102" s="26" t="n"/>
      <c r="L102" s="26" t="n"/>
      <c r="M102" s="27">
        <f>IF(AND(ISNUMBER($K102),ISNUMBER($L102)),ABS($K102-$L102),"")</f>
        <v/>
      </c>
      <c r="N102" s="26" t="n"/>
      <c r="O102" s="26" t="n"/>
      <c r="P102" s="26" t="n"/>
      <c r="Q102" s="26" t="n"/>
      <c r="R102" s="26" t="n"/>
      <c r="S102" s="26" t="n"/>
      <c r="T102" s="16" t="n"/>
      <c r="U102" s="16" t="n"/>
      <c r="V102" s="16" t="n"/>
      <c r="W102" s="16" t="n"/>
      <c r="X102" s="16" t="n"/>
      <c r="Y102" s="15" t="n"/>
      <c r="Z102" s="19" t="n"/>
      <c r="AA102" s="20">
        <f>IF($A102="","",IF(OR($F102="",$G102="",AND(OR($G102="Cooling",$G102="Heating"),OR(NOT(ISNUMBER($J102)),NOT(ISNUMBER($K102)),NOT(ISNUMBER($L102)))),NOT(ISNUMBER($N102)),NOT(ISNUMBER($O102)),NOT(ISNUMBER($P102)),NOT(ISNUMBER($Q102)),AND(OR($F102="Split AC",$F102="Heat Pump",$F102="Packaged Unit",$F102="Rooftop Unit"),OR($G102="Cooling",$G102="Heating"),OR(NOT(ISNUMBER($R102)),NOT(ISNUMBER($S102)))),$T102="",$U102="",$V102="",$W102=""),"Incomplete",IF(OR($W102="Needs Review",AND(OR($G102="Cooling",$G102="Heating"),OR(IFERROR($M102&lt;VLOOKUP($G102,Assumptions!$A$5:$C$7,2,FALSE),FALSE),IFERROR($M102&gt;VLOOKUP($G102,Assumptions!$A$5:$C$7,3,FALSE),FALSE))),IF(AND(ISNUMBER($N102),ISNUMBER($O102)),IFERROR(ABS($N102-$O102)/$O102&gt;Assumptions!$F$5,FALSE),FALSE),IF(AND(ISNUMBER($P102),ISNUMBER($Q102)),IFERROR($P102/$Q102&gt;Assumptions!$F$6,FALSE),FALSE)),"Human check","Within review limits")))</f>
        <v/>
      </c>
      <c r="AB102" s="20">
        <f>IF($A102="","",IF(OR($B102="",$C102="",$D102="",$E102="",$F102="",$G102="",$H102="",$I102="",COUNTBLANK($T102:$W102)&gt;0,COUNTIF($T102:$W102,"Pending")&gt;0,$AA102="Incomplete"),"Open",IF(OR(COUNTIF($T102:$W102,"Needs Review")&gt;0,$AA102="Human check"),"Needs Review",IF(AND($X102="Signed Off",ISNUMBER($Y102)),"Complete","Awaiting Sign-Off"))))</f>
        <v/>
      </c>
      <c r="AD102">
        <f>""</f>
        <v/>
      </c>
      <c r="AE102">
        <f>""</f>
        <v/>
      </c>
      <c r="AF102">
        <f>""</f>
        <v/>
      </c>
      <c r="AG102">
        <f>""</f>
        <v/>
      </c>
      <c r="AH102">
        <f>""</f>
        <v/>
      </c>
      <c r="AI102">
        <f>""</f>
        <v/>
      </c>
      <c r="AJ102">
        <f>""</f>
        <v/>
      </c>
    </row>
    <row r="103" ht="22" customHeight="1">
      <c r="A103" s="14" t="n"/>
      <c r="B103" s="15" t="n"/>
      <c r="C103" s="14" t="n"/>
      <c r="D103" s="14" t="n"/>
      <c r="E103" s="14" t="n"/>
      <c r="F103" s="16" t="n"/>
      <c r="G103" s="16" t="n"/>
      <c r="H103" s="16" t="n"/>
      <c r="I103" s="16" t="n"/>
      <c r="J103" s="26" t="n"/>
      <c r="K103" s="26" t="n"/>
      <c r="L103" s="26" t="n"/>
      <c r="M103" s="28">
        <f>IF(AND(ISNUMBER($K103),ISNUMBER($L103)),ABS($K103-$L103),"")</f>
        <v/>
      </c>
      <c r="N103" s="26" t="n"/>
      <c r="O103" s="26" t="n"/>
      <c r="P103" s="26" t="n"/>
      <c r="Q103" s="26" t="n"/>
      <c r="R103" s="26" t="n"/>
      <c r="S103" s="26" t="n"/>
      <c r="T103" s="16" t="n"/>
      <c r="U103" s="16" t="n"/>
      <c r="V103" s="16" t="n"/>
      <c r="W103" s="16" t="n"/>
      <c r="X103" s="16" t="n"/>
      <c r="Y103" s="15" t="n"/>
      <c r="Z103" s="19" t="n"/>
      <c r="AA103" s="22">
        <f>IF($A103="","",IF(OR($F103="",$G103="",AND(OR($G103="Cooling",$G103="Heating"),OR(NOT(ISNUMBER($J103)),NOT(ISNUMBER($K103)),NOT(ISNUMBER($L103)))),NOT(ISNUMBER($N103)),NOT(ISNUMBER($O103)),NOT(ISNUMBER($P103)),NOT(ISNUMBER($Q103)),AND(OR($F103="Split AC",$F103="Heat Pump",$F103="Packaged Unit",$F103="Rooftop Unit"),OR($G103="Cooling",$G103="Heating"),OR(NOT(ISNUMBER($R103)),NOT(ISNUMBER($S103)))),$T103="",$U103="",$V103="",$W103=""),"Incomplete",IF(OR($W103="Needs Review",AND(OR($G103="Cooling",$G103="Heating"),OR(IFERROR($M103&lt;VLOOKUP($G103,Assumptions!$A$5:$C$7,2,FALSE),FALSE),IFERROR($M103&gt;VLOOKUP($G103,Assumptions!$A$5:$C$7,3,FALSE),FALSE))),IF(AND(ISNUMBER($N103),ISNUMBER($O103)),IFERROR(ABS($N103-$O103)/$O103&gt;Assumptions!$F$5,FALSE),FALSE),IF(AND(ISNUMBER($P103),ISNUMBER($Q103)),IFERROR($P103/$Q103&gt;Assumptions!$F$6,FALSE),FALSE)),"Human check","Within review limits")))</f>
        <v/>
      </c>
      <c r="AB103" s="22">
        <f>IF($A103="","",IF(OR($B103="",$C103="",$D103="",$E103="",$F103="",$G103="",$H103="",$I103="",COUNTBLANK($T103:$W103)&gt;0,COUNTIF($T103:$W103,"Pending")&gt;0,$AA103="Incomplete"),"Open",IF(OR(COUNTIF($T103:$W103,"Needs Review")&gt;0,$AA103="Human check"),"Needs Review",IF(AND($X103="Signed Off",ISNUMBER($Y103)),"Complete","Awaiting Sign-Off"))))</f>
        <v/>
      </c>
      <c r="AD103">
        <f>""</f>
        <v/>
      </c>
      <c r="AE103">
        <f>""</f>
        <v/>
      </c>
      <c r="AF103">
        <f>""</f>
        <v/>
      </c>
      <c r="AG103">
        <f>""</f>
        <v/>
      </c>
      <c r="AH103">
        <f>""</f>
        <v/>
      </c>
      <c r="AI103">
        <f>""</f>
        <v/>
      </c>
      <c r="AJ103">
        <f>""</f>
        <v/>
      </c>
    </row>
    <row r="104" ht="22" customHeight="1">
      <c r="A104" s="14" t="n"/>
      <c r="B104" s="15" t="n"/>
      <c r="C104" s="14" t="n"/>
      <c r="D104" s="14" t="n"/>
      <c r="E104" s="14" t="n"/>
      <c r="F104" s="16" t="n"/>
      <c r="G104" s="16" t="n"/>
      <c r="H104" s="16" t="n"/>
      <c r="I104" s="16" t="n"/>
      <c r="J104" s="26" t="n"/>
      <c r="K104" s="26" t="n"/>
      <c r="L104" s="26" t="n"/>
      <c r="M104" s="27">
        <f>IF(AND(ISNUMBER($K104),ISNUMBER($L104)),ABS($K104-$L104),"")</f>
        <v/>
      </c>
      <c r="N104" s="26" t="n"/>
      <c r="O104" s="26" t="n"/>
      <c r="P104" s="26" t="n"/>
      <c r="Q104" s="26" t="n"/>
      <c r="R104" s="26" t="n"/>
      <c r="S104" s="26" t="n"/>
      <c r="T104" s="16" t="n"/>
      <c r="U104" s="16" t="n"/>
      <c r="V104" s="16" t="n"/>
      <c r="W104" s="16" t="n"/>
      <c r="X104" s="16" t="n"/>
      <c r="Y104" s="15" t="n"/>
      <c r="Z104" s="19" t="n"/>
      <c r="AA104" s="20">
        <f>IF($A104="","",IF(OR($F104="",$G104="",AND(OR($G104="Cooling",$G104="Heating"),OR(NOT(ISNUMBER($J104)),NOT(ISNUMBER($K104)),NOT(ISNUMBER($L104)))),NOT(ISNUMBER($N104)),NOT(ISNUMBER($O104)),NOT(ISNUMBER($P104)),NOT(ISNUMBER($Q104)),AND(OR($F104="Split AC",$F104="Heat Pump",$F104="Packaged Unit",$F104="Rooftop Unit"),OR($G104="Cooling",$G104="Heating"),OR(NOT(ISNUMBER($R104)),NOT(ISNUMBER($S104)))),$T104="",$U104="",$V104="",$W104=""),"Incomplete",IF(OR($W104="Needs Review",AND(OR($G104="Cooling",$G104="Heating"),OR(IFERROR($M104&lt;VLOOKUP($G104,Assumptions!$A$5:$C$7,2,FALSE),FALSE),IFERROR($M104&gt;VLOOKUP($G104,Assumptions!$A$5:$C$7,3,FALSE),FALSE))),IF(AND(ISNUMBER($N104),ISNUMBER($O104)),IFERROR(ABS($N104-$O104)/$O104&gt;Assumptions!$F$5,FALSE),FALSE),IF(AND(ISNUMBER($P104),ISNUMBER($Q104)),IFERROR($P104/$Q104&gt;Assumptions!$F$6,FALSE),FALSE)),"Human check","Within review limits")))</f>
        <v/>
      </c>
      <c r="AB104" s="20">
        <f>IF($A104="","",IF(OR($B104="",$C104="",$D104="",$E104="",$F104="",$G104="",$H104="",$I104="",COUNTBLANK($T104:$W104)&gt;0,COUNTIF($T104:$W104,"Pending")&gt;0,$AA104="Incomplete"),"Open",IF(OR(COUNTIF($T104:$W104,"Needs Review")&gt;0,$AA104="Human check"),"Needs Review",IF(AND($X104="Signed Off",ISNUMBER($Y104)),"Complete","Awaiting Sign-Off"))))</f>
        <v/>
      </c>
      <c r="AD104">
        <f>""</f>
        <v/>
      </c>
      <c r="AE104">
        <f>""</f>
        <v/>
      </c>
      <c r="AF104">
        <f>""</f>
        <v/>
      </c>
      <c r="AG104">
        <f>""</f>
        <v/>
      </c>
      <c r="AH104">
        <f>""</f>
        <v/>
      </c>
      <c r="AI104">
        <f>""</f>
        <v/>
      </c>
      <c r="AJ104">
        <f>""</f>
        <v/>
      </c>
    </row>
    <row r="105" ht="22" customHeight="1">
      <c r="A105" s="14" t="n"/>
      <c r="B105" s="15" t="n"/>
      <c r="C105" s="14" t="n"/>
      <c r="D105" s="14" t="n"/>
      <c r="E105" s="14" t="n"/>
      <c r="F105" s="16" t="n"/>
      <c r="G105" s="16" t="n"/>
      <c r="H105" s="16" t="n"/>
      <c r="I105" s="16" t="n"/>
      <c r="J105" s="26" t="n"/>
      <c r="K105" s="26" t="n"/>
      <c r="L105" s="26" t="n"/>
      <c r="M105" s="28">
        <f>IF(AND(ISNUMBER($K105),ISNUMBER($L105)),ABS($K105-$L105),"")</f>
        <v/>
      </c>
      <c r="N105" s="26" t="n"/>
      <c r="O105" s="26" t="n"/>
      <c r="P105" s="26" t="n"/>
      <c r="Q105" s="26" t="n"/>
      <c r="R105" s="26" t="n"/>
      <c r="S105" s="26" t="n"/>
      <c r="T105" s="16" t="n"/>
      <c r="U105" s="16" t="n"/>
      <c r="V105" s="16" t="n"/>
      <c r="W105" s="16" t="n"/>
      <c r="X105" s="16" t="n"/>
      <c r="Y105" s="15" t="n"/>
      <c r="Z105" s="19" t="n"/>
      <c r="AA105" s="22">
        <f>IF($A105="","",IF(OR($F105="",$G105="",AND(OR($G105="Cooling",$G105="Heating"),OR(NOT(ISNUMBER($J105)),NOT(ISNUMBER($K105)),NOT(ISNUMBER($L105)))),NOT(ISNUMBER($N105)),NOT(ISNUMBER($O105)),NOT(ISNUMBER($P105)),NOT(ISNUMBER($Q105)),AND(OR($F105="Split AC",$F105="Heat Pump",$F105="Packaged Unit",$F105="Rooftop Unit"),OR($G105="Cooling",$G105="Heating"),OR(NOT(ISNUMBER($R105)),NOT(ISNUMBER($S105)))),$T105="",$U105="",$V105="",$W105=""),"Incomplete",IF(OR($W105="Needs Review",AND(OR($G105="Cooling",$G105="Heating"),OR(IFERROR($M105&lt;VLOOKUP($G105,Assumptions!$A$5:$C$7,2,FALSE),FALSE),IFERROR($M105&gt;VLOOKUP($G105,Assumptions!$A$5:$C$7,3,FALSE),FALSE))),IF(AND(ISNUMBER($N105),ISNUMBER($O105)),IFERROR(ABS($N105-$O105)/$O105&gt;Assumptions!$F$5,FALSE),FALSE),IF(AND(ISNUMBER($P105),ISNUMBER($Q105)),IFERROR($P105/$Q105&gt;Assumptions!$F$6,FALSE),FALSE)),"Human check","Within review limits")))</f>
        <v/>
      </c>
      <c r="AB105" s="22">
        <f>IF($A105="","",IF(OR($B105="",$C105="",$D105="",$E105="",$F105="",$G105="",$H105="",$I105="",COUNTBLANK($T105:$W105)&gt;0,COUNTIF($T105:$W105,"Pending")&gt;0,$AA105="Incomplete"),"Open",IF(OR(COUNTIF($T105:$W105,"Needs Review")&gt;0,$AA105="Human check"),"Needs Review",IF(AND($X105="Signed Off",ISNUMBER($Y105)),"Complete","Awaiting Sign-Off"))))</f>
        <v/>
      </c>
      <c r="AD105">
        <f>""</f>
        <v/>
      </c>
      <c r="AE105">
        <f>""</f>
        <v/>
      </c>
      <c r="AF105">
        <f>""</f>
        <v/>
      </c>
      <c r="AG105">
        <f>""</f>
        <v/>
      </c>
      <c r="AH105">
        <f>""</f>
        <v/>
      </c>
      <c r="AI105">
        <f>""</f>
        <v/>
      </c>
      <c r="AJ105">
        <f>""</f>
        <v/>
      </c>
    </row>
  </sheetData>
  <autoFilter ref="A5:AB105"/>
  <mergeCells count="1">
    <mergeCell ref="A1:AB1"/>
  </mergeCells>
  <conditionalFormatting sqref="AA6:AA105">
    <cfRule type="expression" priority="1" dxfId="0">
      <formula>$AA6="Within review limits"</formula>
    </cfRule>
    <cfRule type="expression" priority="2" dxfId="1">
      <formula>$AA6="Human check"</formula>
    </cfRule>
    <cfRule type="expression" priority="3" dxfId="2">
      <formula>$AA6="Incomplete"</formula>
    </cfRule>
  </conditionalFormatting>
  <conditionalFormatting sqref="AB6:AB105">
    <cfRule type="expression" priority="4" dxfId="0">
      <formula>$AB6="Complete"</formula>
    </cfRule>
    <cfRule type="expression" priority="5" dxfId="1">
      <formula>$AB6="Needs Review"</formula>
    </cfRule>
    <cfRule type="expression" priority="6" dxfId="2">
      <formula>$AB6="Open"</formula>
    </cfRule>
  </conditionalFormatting>
  <conditionalFormatting sqref="Y6:Y105">
    <cfRule type="expression" priority="7" dxfId="1">
      <formula>AND($X6="Signed Off",$Y6="")</formula>
    </cfRule>
  </conditionalFormatting>
  <dataValidations count="11">
    <dataValidation sqref="F6:F105" showDropDown="0" showInputMessage="0" showErrorMessage="0" allowBlank="0" errorTitle="Check equipment type" error="Choose an equipment type from the editable list." promptTitle="Equipment type" prompt="Select an equipment type." type="list">
      <formula1>=$AD$2:$AD$7</formula1>
    </dataValidation>
    <dataValidation sqref="G6:G105" showDropDown="0" showInputMessage="0" showErrorMessage="0" allowBlank="0" errorTitle="Check operating mode" error="Choose an operating mode from the editable list." promptTitle="Operating mode" prompt="Select the operating mode used for startup." type="list">
      <formula1>=$AE$2:$AE$4</formula1>
    </dataValidation>
    <dataValidation sqref="H6:H105" showDropDown="0" showInputMessage="0" showErrorMessage="0" allowBlank="0" errorTitle="Check technician" error="Choose a technician from the editable fictional list." type="list">
      <formula1>=$AF$2:$AF$5</formula1>
    </dataValidation>
    <dataValidation sqref="I6:I105" showDropDown="0" showInputMessage="0" showErrorMessage="0" allowBlank="0" errorTitle="Check responsibility" error="Choose a responsibility from the editable list." type="list">
      <formula1>=$AG$2:$AG$5</formula1>
    </dataValidation>
    <dataValidation sqref="T6:W105" showDropDown="0" showInputMessage="0" showErrorMessage="0" allowBlank="0" errorTitle="Check status" error="Choose a checklist status from the editable list." promptTitle="Human observation" prompt="Select the observed checklist status." type="list">
      <formula1>=$AH$2:$AH$5</formula1>
    </dataValidation>
    <dataValidation sqref="X6:X105" showDropDown="0" showInputMessage="0" showErrorMessage="0" allowBlank="0" errorTitle="Check sign-off status" error="Choose an administrative sign-off status from the editable list." type="list">
      <formula1>=$AI$2:$AI$4</formula1>
    </dataValidation>
    <dataValidation sqref="B6:B105 Y6:Y105" showDropDown="0" showInputMessage="0" showErrorMessage="0" allowBlank="0" errorTitle="Check date" error="Enter a date within the editable date limits on the Assumptions sheet." type="date" operator="between">
      <formula1>=$AJ$2</formula1>
      <formula2>=$AJ$3</formula2>
    </dataValidation>
    <dataValidation sqref="J6:L105" showDropDown="0" showInputMessage="0" showErrorMessage="0" allowBlank="0" errorTitle="Check temperature" error="Enter a temperature within the editable entry limits." type="decimal" operator="between">
      <formula1>=$AJ$4</formula1>
      <formula2>=$AJ$5</formula2>
    </dataValidation>
    <dataValidation sqref="N6:O105" showDropDown="0" showInputMessage="0" showErrorMessage="0" allowBlank="0" errorTitle="Check voltage" error="Enter a voltage from zero through the editable maximum." type="decimal" operator="between">
      <formula1>0</formula1>
      <formula2>=$AJ$6</formula2>
    </dataValidation>
    <dataValidation sqref="P6:Q105" showDropDown="0" showInputMessage="0" showErrorMessage="0" allowBlank="0" errorTitle="Check current" error="Enter current from zero through the editable maximum." type="decimal" operator="between">
      <formula1>0</formula1>
      <formula2>=$AJ$7</formula2>
    </dataValidation>
    <dataValidation sqref="R6:S105" showDropDown="0" showInputMessage="0" showErrorMessage="0" allowBlank="0" errorTitle="Check pressure" error="Enter pressure from zero through the editable maximum." type="decimal" operator="between">
      <formula1>0</formula1>
      <formula2>=$AJ$8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3" customWidth="1" min="4" max="4"/>
    <col width="29" customWidth="1" min="5" max="5"/>
    <col width="18" customWidth="1" min="6" max="6"/>
    <col width="25" customWidth="1" min="7" max="7"/>
    <col width="3" customWidth="1" min="8" max="8"/>
    <col width="24" customWidth="1" min="9" max="9"/>
    <col width="3" customWidth="1" min="10" max="10"/>
    <col width="24" customWidth="1" min="11" max="11"/>
    <col width="3" customWidth="1" min="12" max="12"/>
  </cols>
  <sheetData>
    <row r="1" ht="28" customHeight="1">
      <c r="A1" s="1" t="inlineStr">
        <is>
          <t>Startup Checklist Assumptions and Editable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36" customHeight="1">
      <c r="A2" s="23" t="inlineStr">
        <is>
          <t>These internal review prompts are editable and do not replace job documents, manufacturer information, engineering review, or a qualified human decision.</t>
        </is>
      </c>
    </row>
    <row r="3"/>
    <row r="4">
      <c r="A4" s="5" t="inlineStr">
        <is>
          <t>Operating Mode</t>
        </is>
      </c>
      <c r="B4" s="5" t="inlineStr">
        <is>
          <t>Low Temp Split (°F)</t>
        </is>
      </c>
      <c r="C4" s="5" t="inlineStr">
        <is>
          <t>High Temp Split (°F)</t>
        </is>
      </c>
      <c r="E4" s="5" t="inlineStr">
        <is>
          <t>Review or Entry Setting</t>
        </is>
      </c>
      <c r="F4" s="5" t="inlineStr">
        <is>
          <t>Editable Value</t>
        </is>
      </c>
      <c r="G4" s="5" t="inlineStr">
        <is>
          <t>Unit or Use</t>
        </is>
      </c>
    </row>
    <row r="5">
      <c r="A5" s="6" t="inlineStr">
        <is>
          <t>Cooling</t>
        </is>
      </c>
      <c r="B5" s="26" t="n">
        <v>14</v>
      </c>
      <c r="C5" s="26" t="n">
        <v>24</v>
      </c>
      <c r="E5" s="6" t="inlineStr">
        <is>
          <t>Voltage variance limit</t>
        </is>
      </c>
      <c r="F5" s="24" t="n">
        <v>0.1</v>
      </c>
      <c r="G5" s="6" t="inlineStr">
        <is>
          <t>Percent of rated voltage</t>
        </is>
      </c>
    </row>
    <row r="6">
      <c r="A6" s="8" t="inlineStr">
        <is>
          <t>Heating</t>
        </is>
      </c>
      <c r="B6" s="26" t="n">
        <v>20</v>
      </c>
      <c r="C6" s="26" t="n">
        <v>50</v>
      </c>
      <c r="E6" s="8" t="inlineStr">
        <is>
          <t>Running amps maximum ratio</t>
        </is>
      </c>
      <c r="F6" s="24" t="n">
        <v>1</v>
      </c>
      <c r="G6" s="8" t="inlineStr">
        <is>
          <t>Percent of nameplate amps</t>
        </is>
      </c>
    </row>
    <row r="7">
      <c r="A7" s="6" t="inlineStr">
        <is>
          <t>Fan Only</t>
        </is>
      </c>
      <c r="B7" s="26" t="n"/>
      <c r="C7" s="26" t="n"/>
      <c r="E7" s="6" t="inlineStr">
        <is>
          <t>Minimum temperature entry</t>
        </is>
      </c>
      <c r="F7" s="26" t="n">
        <v>-100</v>
      </c>
      <c r="G7" s="6" t="inlineStr">
        <is>
          <t>°F</t>
        </is>
      </c>
    </row>
    <row r="8">
      <c r="E8" s="8" t="inlineStr">
        <is>
          <t>Maximum temperature entry</t>
        </is>
      </c>
      <c r="F8" s="26" t="n">
        <v>250</v>
      </c>
      <c r="G8" s="8" t="inlineStr">
        <is>
          <t>°F</t>
        </is>
      </c>
    </row>
    <row r="9">
      <c r="E9" s="6" t="inlineStr">
        <is>
          <t>Maximum voltage entry</t>
        </is>
      </c>
      <c r="F9" s="26" t="n">
        <v>1000</v>
      </c>
      <c r="G9" s="6" t="inlineStr">
        <is>
          <t>V</t>
        </is>
      </c>
    </row>
    <row r="10">
      <c r="E10" s="8" t="inlineStr">
        <is>
          <t>Maximum current entry</t>
        </is>
      </c>
      <c r="F10" s="26" t="n">
        <v>500</v>
      </c>
      <c r="G10" s="8" t="inlineStr">
        <is>
          <t>A</t>
        </is>
      </c>
    </row>
    <row r="11">
      <c r="E11" s="6" t="inlineStr">
        <is>
          <t>Maximum pressure entry</t>
        </is>
      </c>
      <c r="F11" s="26" t="n">
        <v>1000</v>
      </c>
      <c r="G11" s="6" t="inlineStr">
        <is>
          <t>psig</t>
        </is>
      </c>
    </row>
    <row r="12">
      <c r="E12" s="8" t="inlineStr">
        <is>
          <t>Earliest startup date</t>
        </is>
      </c>
      <c r="F12" s="25" t="n">
        <v>45658</v>
      </c>
      <c r="G12" s="8" t="inlineStr">
        <is>
          <t>MM/DD/YYYY</t>
        </is>
      </c>
    </row>
    <row r="13">
      <c r="E13" s="6" t="inlineStr">
        <is>
          <t>Latest startup date</t>
        </is>
      </c>
      <c r="F13" s="25" t="n">
        <v>47118</v>
      </c>
      <c r="G13" s="6" t="inlineStr">
        <is>
          <t>MM/DD/YYYY</t>
        </is>
      </c>
    </row>
    <row r="14"/>
    <row r="15"/>
    <row r="16">
      <c r="A16" s="5" t="inlineStr">
        <is>
          <t>Equipment Types</t>
        </is>
      </c>
      <c r="C16" s="5" t="inlineStr">
        <is>
          <t>Operating Modes</t>
        </is>
      </c>
      <c r="E16" s="5" t="inlineStr">
        <is>
          <t>Checklist Statuses</t>
        </is>
      </c>
      <c r="G16" s="5" t="inlineStr">
        <is>
          <t>Admin Statuses</t>
        </is>
      </c>
      <c r="I16" s="5" t="inlineStr">
        <is>
          <t>Responsibilities</t>
        </is>
      </c>
      <c r="K16" s="5" t="inlineStr">
        <is>
          <t>Fictional Technicians</t>
        </is>
      </c>
    </row>
    <row r="17">
      <c r="A17" s="14" t="inlineStr">
        <is>
          <t>Split AC</t>
        </is>
      </c>
      <c r="C17" s="14" t="inlineStr">
        <is>
          <t>Cooling</t>
        </is>
      </c>
      <c r="E17" s="14" t="inlineStr">
        <is>
          <t>Complete</t>
        </is>
      </c>
      <c r="G17" s="14" t="inlineStr">
        <is>
          <t>Signed Off</t>
        </is>
      </c>
      <c r="I17" s="14" t="inlineStr">
        <is>
          <t>Installing Contractor</t>
        </is>
      </c>
      <c r="K17" s="14" t="inlineStr">
        <is>
          <t>Avery Example</t>
        </is>
      </c>
    </row>
    <row r="18">
      <c r="A18" s="14" t="inlineStr">
        <is>
          <t>Heat Pump</t>
        </is>
      </c>
      <c r="C18" s="14" t="inlineStr">
        <is>
          <t>Heating</t>
        </is>
      </c>
      <c r="E18" s="14" t="inlineStr">
        <is>
          <t>Needs Review</t>
        </is>
      </c>
      <c r="G18" s="14" t="inlineStr">
        <is>
          <t>Awaiting Sign-Off</t>
        </is>
      </c>
      <c r="I18" s="14" t="inlineStr">
        <is>
          <t>Startup Technician</t>
        </is>
      </c>
      <c r="K18" s="14" t="inlineStr">
        <is>
          <t>Jordan Sample</t>
        </is>
      </c>
    </row>
    <row r="19">
      <c r="A19" s="14" t="inlineStr">
        <is>
          <t>Packaged Unit</t>
        </is>
      </c>
      <c r="C19" s="14" t="inlineStr">
        <is>
          <t>Fan Only</t>
        </is>
      </c>
      <c r="E19" s="14" t="inlineStr">
        <is>
          <t>Not Applicable</t>
        </is>
      </c>
      <c r="G19" s="14" t="inlineStr">
        <is>
          <t>Not Ready</t>
        </is>
      </c>
      <c r="I19" s="14" t="inlineStr">
        <is>
          <t>Customer Representative</t>
        </is>
      </c>
      <c r="K19" s="14" t="inlineStr">
        <is>
          <t>Casey Fiction</t>
        </is>
      </c>
    </row>
    <row r="20">
      <c r="A20" s="14" t="inlineStr">
        <is>
          <t>Gas Furnace</t>
        </is>
      </c>
      <c r="E20" s="14" t="inlineStr">
        <is>
          <t>Pending</t>
        </is>
      </c>
      <c r="I20" s="14" t="inlineStr">
        <is>
          <t>Other</t>
        </is>
      </c>
      <c r="K20" s="14" t="inlineStr">
        <is>
          <t>Riley Placeholder</t>
        </is>
      </c>
    </row>
    <row r="21">
      <c r="A21" s="14" t="inlineStr">
        <is>
          <t>Air Handler</t>
        </is>
      </c>
    </row>
    <row r="22">
      <c r="A22" s="14" t="inlineStr">
        <is>
          <t>Rooftop Unit</t>
        </is>
      </c>
    </row>
  </sheetData>
  <mergeCells count="1">
    <mergeCell ref="A1:L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Field Operations Team</dc:creator>
  <dc:title xmlns:dc="http://purl.org/dc/elements/1.1/">HVAC Startup Commissioning Checklist</dc:title>
  <dc:description xmlns:dc="http://purl.org/dc/elements/1.1/">Editable HVAC startup checklist template with fictional examples.</dc:description>
  <dc:subject xmlns:dc="http://purl.org/dc/elements/1.1/">Administrative sign-off and startup readings</dc:subject>
  <dcterms:created xmlns:dcterms="http://purl.org/dc/terms/" xmlns:xsi="http://www.w3.org/2001/XMLSchema-instance" xsi:type="dcterms:W3CDTF">2026-09-12T10:47:08Z</dcterms:created>
  <dcterms:modified xmlns:dcterms="http://purl.org/dc/terms/" xmlns:xsi="http://www.w3.org/2001/XMLSchema-instance" xsi:type="dcterms:W3CDTF">2026-09-12T10:47:08+00:00Z</dcterms:modified>
</cp:coreProperties>
</file>