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ervice Calls" sheetId="2" state="visible" r:id="rId2"/>
    <sheet xmlns:r="http://schemas.openxmlformats.org/officeDocument/2006/relationships" name="Line Items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'Service Calls'!$A$4:$N$104</definedName>
    <definedName name="_xlnm._FilterDatabase" localSheetId="2" hidden="1">'Line Items'!$A$4:$K$104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mm/dd/yyyy"/>
    <numFmt numFmtId="166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243746"/>
      <sz val="10"/>
    </font>
    <font>
      <name val="Calibri"/>
      <i val="1"/>
      <color rgb="00526970"/>
      <sz val="10"/>
    </font>
    <font>
      <name val="Calibri"/>
      <b val="1"/>
      <color rgb="00243746"/>
      <sz val="10"/>
    </font>
    <font>
      <name val="Calibri"/>
      <b val="1"/>
      <color rgb="00FFFFFF"/>
      <sz val="10"/>
    </font>
  </fonts>
  <fills count="10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1F6F7"/>
      </patternFill>
    </fill>
    <fill>
      <patternFill patternType="solid">
        <fgColor rgb="00FFF1DE"/>
      </patternFill>
    </fill>
    <fill>
      <patternFill patternType="solid">
        <fgColor rgb="00FFFFFF"/>
      </patternFill>
    </fill>
    <fill>
      <patternFill patternType="solid">
        <fgColor rgb="0026734D"/>
      </patternFill>
    </fill>
    <fill>
      <patternFill patternType="solid">
        <fgColor rgb="00C6532F"/>
      </patternFill>
    </fill>
    <fill>
      <patternFill patternType="solid">
        <fgColor rgb="00E87524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4" fillId="0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wrapText="1"/>
    </xf>
    <xf numFmtId="1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 wrapText="1"/>
    </xf>
    <xf numFmtId="1" fontId="3" fillId="6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center" vertical="center" wrapText="1"/>
    </xf>
    <xf numFmtId="1" fontId="6" fillId="7" borderId="1" applyAlignment="1" pivotButton="0" quotePrefix="0" xfId="0">
      <alignment horizontal="right" vertical="center"/>
    </xf>
    <xf numFmtId="1" fontId="6" fillId="8" borderId="1" applyAlignment="1" pivotButton="0" quotePrefix="0" xfId="0">
      <alignment horizontal="right" vertical="center"/>
    </xf>
    <xf numFmtId="164" fontId="6" fillId="9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2" fontId="3" fillId="5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left" vertical="center" wrapText="1"/>
    </xf>
    <xf numFmtId="166" fontId="3" fillId="5" borderId="1" applyAlignment="1" pivotButton="0" quotePrefix="0" xfId="0">
      <alignment horizontal="left" vertical="center" wrapText="1"/>
    </xf>
    <xf numFmtId="2" fontId="3" fillId="5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5" fontId="3" fillId="5" borderId="1" applyAlignment="1" pivotButton="0" quotePrefix="0" xfId="0">
      <alignment horizontal="center" vertical="center" wrapText="1"/>
    </xf>
    <xf numFmtId="166" fontId="3" fillId="5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C6532F"/>
        </patternFill>
      </fill>
    </dxf>
    <dxf>
      <font>
        <name val="Calibri"/>
        <b val="1"/>
        <color rgb="00FFFFFF"/>
        <sz val="10"/>
      </font>
      <fill>
        <patternFill patternType="solid">
          <fgColor rgb="0026734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Calls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'Summary'!E3</f>
            </strRef>
          </tx>
          <spPr>
            <a:solidFill xmlns:a="http://schemas.openxmlformats.org/drawingml/2006/main">
              <a:srgbClr val="E87524"/>
            </a:solidFill>
            <a:ln xmlns:a="http://schemas.openxmlformats.org/drawingml/2006/main">
              <a:solidFill>
                <a:srgbClr val="E87524"/>
              </a:solidFill>
              <a:prstDash val="solid"/>
            </a:ln>
          </spPr>
          <cat>
            <numRef>
              <f>'Summary'!$D$4:$D$8</f>
            </numRef>
          </cat>
          <val>
            <numRef>
              <f>'Summary'!$E$4:$E$8</f>
            </numRef>
          </val>
        </ser>
        <dLbls>
          <showVal val="1"/>
        </dLbls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Calls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3024000" cy="194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0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3" customWidth="1" min="3" max="3"/>
    <col width="19" customWidth="1" min="4" max="4"/>
    <col width="11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8" customHeight="1">
      <c r="A1" s="1" t="inlineStr">
        <is>
          <t>HVAC Service Call Pricing Summary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7" t="n"/>
    </row>
    <row r="2" ht="26" customHeight="1">
      <c r="A2" s="3" t="inlineStr">
        <is>
          <t>Calculated indicators from the entered service calls and repair-option line items.</t>
        </is>
      </c>
    </row>
    <row r="3" ht="32" customHeight="1">
      <c r="A3" s="4" t="inlineStr">
        <is>
          <t>Pricing indicator</t>
        </is>
      </c>
      <c r="B3" s="4" t="inlineStr">
        <is>
          <t>Calculated value</t>
        </is>
      </c>
      <c r="D3" s="4" t="inlineStr">
        <is>
          <t>Status</t>
        </is>
      </c>
      <c r="E3" s="4" t="inlineStr">
        <is>
          <t>Calls</t>
        </is>
      </c>
    </row>
    <row r="4" ht="25" customHeight="1">
      <c r="A4" s="5" t="inlineStr">
        <is>
          <t>Call records</t>
        </is>
      </c>
      <c r="B4" s="6">
        <f>COUNTIF('Service Calls'!$A$5:$A$104,"&lt;&gt;")</f>
        <v/>
      </c>
      <c r="D4" s="7">
        <f>Assumptions!$F$3</f>
        <v/>
      </c>
      <c r="E4" s="8">
        <f>COUNTIF('Service Calls'!$H$5:$H$104,D4)</f>
        <v/>
      </c>
    </row>
    <row r="5" ht="25" customHeight="1">
      <c r="A5" s="9" t="inlineStr">
        <is>
          <t>Priced calls</t>
        </is>
      </c>
      <c r="B5" s="10">
        <f>COUNT('Service Calls'!$N$5:$N$104)</f>
        <v/>
      </c>
      <c r="D5" s="11">
        <f>Assumptions!$F$4</f>
        <v/>
      </c>
      <c r="E5" s="12">
        <f>COUNTIF('Service Calls'!$H$5:$H$104,D5)</f>
        <v/>
      </c>
    </row>
    <row r="6" ht="25" customHeight="1">
      <c r="A6" s="5" t="inlineStr">
        <is>
          <t>Approved calls</t>
        </is>
      </c>
      <c r="B6" s="13">
        <f>COUNTIFS('Service Calls'!$A$5:$A$104,"&lt;&gt;",'Service Calls'!$H$5:$H$104,"Approved")</f>
        <v/>
      </c>
      <c r="D6" s="7">
        <f>Assumptions!$F$5</f>
        <v/>
      </c>
      <c r="E6" s="8">
        <f>COUNTIF('Service Calls'!$H$5:$H$104,D6)</f>
        <v/>
      </c>
    </row>
    <row r="7" ht="25" customHeight="1">
      <c r="A7" s="9" t="inlineStr">
        <is>
          <t>Calls needing review</t>
        </is>
      </c>
      <c r="B7" s="14">
        <f>COUNTIFS('Service Calls'!$A$5:$A$104,"&lt;&gt;",'Service Calls'!$H$5:$H$104,"Needs Review")</f>
        <v/>
      </c>
      <c r="D7" s="11">
        <f>Assumptions!$F$6</f>
        <v/>
      </c>
      <c r="E7" s="12">
        <f>COUNTIF('Service Calls'!$H$5:$H$104,D7)</f>
        <v/>
      </c>
    </row>
    <row r="8" ht="25" customHeight="1">
      <c r="A8" s="5" t="inlineStr">
        <is>
          <t>Total estimated price</t>
        </is>
      </c>
      <c r="B8" s="15">
        <f>IF(COUNT('Service Calls'!$N$5:$N$104)=0,"",IFERROR(SUM('Service Calls'!$N$5:$N$104),""))</f>
        <v/>
      </c>
      <c r="D8" s="7">
        <f>Assumptions!$F$7</f>
        <v/>
      </c>
      <c r="E8" s="8">
        <f>COUNTIF('Service Calls'!$H$5:$H$104,D8)</f>
        <v/>
      </c>
    </row>
    <row r="9" ht="25" customHeight="1">
      <c r="A9" s="9" t="inlineStr">
        <is>
          <t>Average estimated price</t>
        </is>
      </c>
      <c r="B9" s="16">
        <f>IFERROR(AVERAGE('Service Calls'!$N$5:$N$104),"")</f>
        <v/>
      </c>
    </row>
    <row r="10" ht="25" customHeight="1">
      <c r="A10" s="5" t="inlineStr">
        <is>
          <t>Selected repair price total</t>
        </is>
      </c>
      <c r="B10" s="17">
        <f>IF(COUNT('Service Calls'!$M$5:$M$104)=0,"",IFERROR(SUM('Service Calls'!$M$5:$M$104),""))</f>
        <v/>
      </c>
    </row>
  </sheetData>
  <mergeCells count="1">
    <mergeCell ref="A1:N1"/>
  </mergeCells>
  <pageMargins left="0.25" right="0.25" top="0.4" bottom="0.4" header="0.2" footer="0.2"/>
  <pageSetup orientation="landscape" paperSize="1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27" customWidth="1" min="3" max="3"/>
    <col width="29" customWidth="1" min="4" max="4"/>
    <col width="29" customWidth="1" min="5" max="5"/>
    <col width="23" customWidth="1" min="6" max="6"/>
    <col width="22" customWidth="1" min="7" max="7"/>
    <col width="16" customWidth="1" min="8" max="8"/>
    <col width="14" customWidth="1" min="9" max="9"/>
    <col width="15" customWidth="1" min="10" max="10"/>
    <col width="17" customWidth="1" min="11" max="11"/>
    <col width="21" customWidth="1" min="12" max="12"/>
    <col width="15" customWidth="1" min="13" max="13"/>
    <col width="19" customWidth="1" min="14" max="14"/>
  </cols>
  <sheetData>
    <row r="1" ht="28" customHeight="1">
      <c r="A1" s="1" t="inlineStr">
        <is>
          <t>HVAC Service Call Pricing Worksheet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7" t="n"/>
    </row>
    <row r="2" ht="28" customHeight="1">
      <c r="A2" s="3" t="inlineStr">
        <is>
          <t>Orange cells are inputs. All examples are fictional; review each estimate before presenting it.</t>
        </is>
      </c>
    </row>
    <row r="3"/>
    <row r="4" ht="32" customHeight="1">
      <c r="A4" s="4" t="inlineStr">
        <is>
          <t>Call ID</t>
        </is>
      </c>
      <c r="B4" s="4" t="inlineStr">
        <is>
          <t>Service Date</t>
        </is>
      </c>
      <c r="C4" s="4" t="inlineStr">
        <is>
          <t>Customer</t>
        </is>
      </c>
      <c r="D4" s="4" t="inlineStr">
        <is>
          <t>Job Description</t>
        </is>
      </c>
      <c r="E4" s="4" t="inlineStr">
        <is>
          <t>Equipment</t>
        </is>
      </c>
      <c r="F4" s="4" t="inlineStr">
        <is>
          <t>Technician</t>
        </is>
      </c>
      <c r="G4" s="4" t="inlineStr">
        <is>
          <t>Responsibility</t>
        </is>
      </c>
      <c r="H4" s="4" t="inlineStr">
        <is>
          <t>Status</t>
        </is>
      </c>
      <c r="I4" s="4" t="inlineStr">
        <is>
          <t>Diagnostic Hours</t>
        </is>
      </c>
      <c r="J4" s="4" t="inlineStr">
        <is>
          <t>Dispatch Fee</t>
        </is>
      </c>
      <c r="K4" s="4" t="inlineStr">
        <is>
          <t>Diagnostic Price</t>
        </is>
      </c>
      <c r="L4" s="4" t="inlineStr">
        <is>
          <t>Selected Repair Option</t>
        </is>
      </c>
      <c r="M4" s="4" t="inlineStr">
        <is>
          <t>Repair Price</t>
        </is>
      </c>
      <c r="N4" s="4" t="inlineStr">
        <is>
          <t>Estimated Call Price</t>
        </is>
      </c>
    </row>
    <row r="5" ht="28" customHeight="1">
      <c r="A5" s="18" t="inlineStr">
        <is>
          <t>FIC-SC-001</t>
        </is>
      </c>
      <c r="B5" s="28" t="n">
        <v>46246</v>
      </c>
      <c r="C5" s="18" t="inlineStr">
        <is>
          <t>Fictional Cedar Residence</t>
        </is>
      </c>
      <c r="D5" s="18" t="inlineStr">
        <is>
          <t>No-cool diagnostic</t>
        </is>
      </c>
      <c r="E5" s="18" t="inlineStr">
        <is>
          <t>Fictional 3-ton split system</t>
        </is>
      </c>
      <c r="F5" s="20" t="inlineStr">
        <is>
          <t>Fictional Tech Avery</t>
        </is>
      </c>
      <c r="G5" s="20" t="inlineStr">
        <is>
          <t>Customer</t>
        </is>
      </c>
      <c r="H5" s="20" t="inlineStr">
        <is>
          <t>Approved</t>
        </is>
      </c>
      <c r="I5" s="21" t="n">
        <v>1.25</v>
      </c>
      <c r="J5" s="16">
        <f>IF($A5="","",IFERROR(Assumptions!$B$3,""))</f>
        <v/>
      </c>
      <c r="K5" s="16">
        <f>IF(OR($A5="",$I5=""),"",IFERROR($I5*Assumptions!$B$4,""))</f>
        <v/>
      </c>
      <c r="L5" s="20" t="inlineStr">
        <is>
          <t>Option A</t>
        </is>
      </c>
      <c r="M5" s="16">
        <f>IF(OR($A5="",$L5=""),"",IF($L5="No Repair",0,IFERROR(SUMIFS('Line Items'!$K$5:$K$104,'Line Items'!$A$5:$A$104,$A5,'Line Items'!$B$5:$B$104,$L5),"")))</f>
        <v/>
      </c>
      <c r="N5" s="16">
        <f>IF(OR($A5="",$I5="",$L5=""),"",IFERROR(SUM($J5,$K5,$M5),""))</f>
        <v/>
      </c>
    </row>
    <row r="6" ht="28" customHeight="1">
      <c r="A6" s="18" t="inlineStr">
        <is>
          <t>FIC-SC-002</t>
        </is>
      </c>
      <c r="B6" s="28" t="n">
        <v>46249</v>
      </c>
      <c r="C6" s="18" t="inlineStr">
        <is>
          <t>Fictional Bluebird Bakery</t>
        </is>
      </c>
      <c r="D6" s="18" t="inlineStr">
        <is>
          <t>Weak supply airflow diagnostic</t>
        </is>
      </c>
      <c r="E6" s="18" t="inlineStr">
        <is>
          <t>Fictional small rooftop unit</t>
        </is>
      </c>
      <c r="F6" s="20" t="inlineStr">
        <is>
          <t>Fictional Tech Blake</t>
        </is>
      </c>
      <c r="G6" s="20" t="inlineStr">
        <is>
          <t>Customer</t>
        </is>
      </c>
      <c r="H6" s="20" t="inlineStr">
        <is>
          <t>Presented</t>
        </is>
      </c>
      <c r="I6" s="21" t="n">
        <v>1.75</v>
      </c>
      <c r="J6" s="17">
        <f>IF($A6="","",IFERROR(Assumptions!$B$3,""))</f>
        <v/>
      </c>
      <c r="K6" s="17">
        <f>IF(OR($A6="",$I6=""),"",IFERROR($I6*Assumptions!$B$4,""))</f>
        <v/>
      </c>
      <c r="L6" s="20" t="inlineStr">
        <is>
          <t>Option B</t>
        </is>
      </c>
      <c r="M6" s="17">
        <f>IF(OR($A6="",$L6=""),"",IF($L6="No Repair",0,IFERROR(SUMIFS('Line Items'!$K$5:$K$104,'Line Items'!$A$5:$A$104,$A6,'Line Items'!$B$5:$B$104,$L6),"")))</f>
        <v/>
      </c>
      <c r="N6" s="17">
        <f>IF(OR($A6="",$I6="",$L6=""),"",IFERROR(SUM($J6,$K6,$M6),""))</f>
        <v/>
      </c>
    </row>
    <row r="7" ht="28" customHeight="1">
      <c r="A7" s="18" t="inlineStr">
        <is>
          <t>FIC-SC-003</t>
        </is>
      </c>
      <c r="B7" s="28" t="n">
        <v>46253</v>
      </c>
      <c r="C7" s="18" t="inlineStr">
        <is>
          <t>Fictional Northstar Studio</t>
        </is>
      </c>
      <c r="D7" s="18" t="inlineStr">
        <is>
          <t>Intermittent noise diagnostic</t>
        </is>
      </c>
      <c r="E7" s="18" t="inlineStr">
        <is>
          <t>Fictional ductless heat pump</t>
        </is>
      </c>
      <c r="F7" s="20" t="inlineStr">
        <is>
          <t>Fictional Tech Cameron</t>
        </is>
      </c>
      <c r="G7" s="20" t="inlineStr">
        <is>
          <t>Customer</t>
        </is>
      </c>
      <c r="H7" s="20" t="inlineStr">
        <is>
          <t>Declined</t>
        </is>
      </c>
      <c r="I7" s="21" t="n">
        <v>1</v>
      </c>
      <c r="J7" s="16">
        <f>IF($A7="","",IFERROR(Assumptions!$B$3,""))</f>
        <v/>
      </c>
      <c r="K7" s="16">
        <f>IF(OR($A7="",$I7=""),"",IFERROR($I7*Assumptions!$B$4,""))</f>
        <v/>
      </c>
      <c r="L7" s="20" t="inlineStr">
        <is>
          <t>No Repair</t>
        </is>
      </c>
      <c r="M7" s="16">
        <f>IF(OR($A7="",$L7=""),"",IF($L7="No Repair",0,IFERROR(SUMIFS('Line Items'!$K$5:$K$104,'Line Items'!$A$5:$A$104,$A7,'Line Items'!$B$5:$B$104,$L7),"")))</f>
        <v/>
      </c>
      <c r="N7" s="16">
        <f>IF(OR($A7="",$I7="",$L7=""),"",IFERROR(SUM($J7,$K7,$M7),""))</f>
        <v/>
      </c>
    </row>
    <row r="8" ht="28" customHeight="1">
      <c r="A8" s="18" t="inlineStr">
        <is>
          <t>FIC-SC-004</t>
        </is>
      </c>
      <c r="B8" s="28" t="n">
        <v>46257</v>
      </c>
      <c r="C8" s="18" t="inlineStr">
        <is>
          <t>Fictional Maple Corner Shop</t>
        </is>
      </c>
      <c r="D8" s="18" t="inlineStr">
        <is>
          <t>Condensate drain backup</t>
        </is>
      </c>
      <c r="E8" s="18" t="inlineStr">
        <is>
          <t>Fictional air handler</t>
        </is>
      </c>
      <c r="F8" s="20" t="inlineStr">
        <is>
          <t>Fictional Tech Devon</t>
        </is>
      </c>
      <c r="G8" s="20" t="inlineStr">
        <is>
          <t>Contractor Courtesy</t>
        </is>
      </c>
      <c r="H8" s="20" t="inlineStr">
        <is>
          <t>Approved</t>
        </is>
      </c>
      <c r="I8" s="21" t="n">
        <v>1.5</v>
      </c>
      <c r="J8" s="17">
        <f>IF($A8="","",IFERROR(Assumptions!$B$3,""))</f>
        <v/>
      </c>
      <c r="K8" s="17">
        <f>IF(OR($A8="",$I8=""),"",IFERROR($I8*Assumptions!$B$4,""))</f>
        <v/>
      </c>
      <c r="L8" s="20" t="inlineStr">
        <is>
          <t>Option A</t>
        </is>
      </c>
      <c r="M8" s="17">
        <f>IF(OR($A8="",$L8=""),"",IF($L8="No Repair",0,IFERROR(SUMIFS('Line Items'!$K$5:$K$104,'Line Items'!$A$5:$A$104,$A8,'Line Items'!$B$5:$B$104,$L8),"")))</f>
        <v/>
      </c>
      <c r="N8" s="17">
        <f>IF(OR($A8="",$I8="",$L8=""),"",IFERROR(SUM($J8,$K8,$M8),""))</f>
        <v/>
      </c>
    </row>
    <row r="9" ht="28" customHeight="1">
      <c r="A9" s="18" t="inlineStr">
        <is>
          <t>FIC-SC-005</t>
        </is>
      </c>
      <c r="B9" s="28" t="n">
        <v>46262</v>
      </c>
      <c r="C9" s="18" t="inlineStr">
        <is>
          <t>Fictional Juniper Office</t>
        </is>
      </c>
      <c r="D9" s="18" t="inlineStr">
        <is>
          <t>Thermostat display failure</t>
        </is>
      </c>
      <c r="E9" s="18" t="inlineStr">
        <is>
          <t>Fictional gas furnace and AC</t>
        </is>
      </c>
      <c r="F9" s="20" t="inlineStr">
        <is>
          <t>Fictional Tech Avery</t>
        </is>
      </c>
      <c r="G9" s="20" t="inlineStr">
        <is>
          <t>Responsibility Review</t>
        </is>
      </c>
      <c r="H9" s="20" t="inlineStr">
        <is>
          <t>Needs Review</t>
        </is>
      </c>
      <c r="I9" s="21" t="n">
        <v>0.75</v>
      </c>
      <c r="J9" s="16">
        <f>IF($A9="","",IFERROR(Assumptions!$B$3,""))</f>
        <v/>
      </c>
      <c r="K9" s="16">
        <f>IF(OR($A9="",$I9=""),"",IFERROR($I9*Assumptions!$B$4,""))</f>
        <v/>
      </c>
      <c r="L9" s="20" t="inlineStr">
        <is>
          <t>Option C</t>
        </is>
      </c>
      <c r="M9" s="16">
        <f>IF(OR($A9="",$L9=""),"",IF($L9="No Repair",0,IFERROR(SUMIFS('Line Items'!$K$5:$K$104,'Line Items'!$A$5:$A$104,$A9,'Line Items'!$B$5:$B$104,$L9),"")))</f>
        <v/>
      </c>
      <c r="N9" s="16">
        <f>IF(OR($A9="",$I9="",$L9=""),"",IFERROR(SUM($J9,$K9,$M9),""))</f>
        <v/>
      </c>
    </row>
    <row r="10" ht="28" customHeight="1">
      <c r="A10" s="18" t="inlineStr">
        <is>
          <t>FIC-SC-006</t>
        </is>
      </c>
      <c r="B10" s="28" t="n">
        <v>46266</v>
      </c>
      <c r="C10" s="18" t="inlineStr">
        <is>
          <t>Fictional Red Kite Cafe</t>
        </is>
      </c>
      <c r="D10" s="18" t="inlineStr">
        <is>
          <t>No-heat diagnostic</t>
        </is>
      </c>
      <c r="E10" s="18" t="inlineStr">
        <is>
          <t>Fictional gas furnace</t>
        </is>
      </c>
      <c r="F10" s="20" t="inlineStr">
        <is>
          <t>Fictional Tech Blake</t>
        </is>
      </c>
      <c r="G10" s="20" t="inlineStr">
        <is>
          <t>Customer</t>
        </is>
      </c>
      <c r="H10" s="20" t="inlineStr">
        <is>
          <t>Approved</t>
        </is>
      </c>
      <c r="I10" s="21" t="n">
        <v>1.25</v>
      </c>
      <c r="J10" s="17">
        <f>IF($A10="","",IFERROR(Assumptions!$B$3,""))</f>
        <v/>
      </c>
      <c r="K10" s="17">
        <f>IF(OR($A10="",$I10=""),"",IFERROR($I10*Assumptions!$B$4,""))</f>
        <v/>
      </c>
      <c r="L10" s="20" t="inlineStr">
        <is>
          <t>Option A</t>
        </is>
      </c>
      <c r="M10" s="17">
        <f>IF(OR($A10="",$L10=""),"",IF($L10="No Repair",0,IFERROR(SUMIFS('Line Items'!$K$5:$K$104,'Line Items'!$A$5:$A$104,$A10,'Line Items'!$B$5:$B$104,$L10),"")))</f>
        <v/>
      </c>
      <c r="N10" s="17">
        <f>IF(OR($A10="",$I10="",$L10=""),"",IFERROR(SUM($J10,$K10,$M10),""))</f>
        <v/>
      </c>
    </row>
    <row r="11" ht="28" customHeight="1">
      <c r="A11" s="18" t="inlineStr">
        <is>
          <t>FIC-SC-007</t>
        </is>
      </c>
      <c r="B11" s="28" t="n">
        <v>46269</v>
      </c>
      <c r="C11" s="18" t="inlineStr">
        <is>
          <t>Fictional Silver Pine Market</t>
        </is>
      </c>
      <c r="D11" s="18" t="inlineStr">
        <is>
          <t>Outdoor unit not starting</t>
        </is>
      </c>
      <c r="E11" s="18" t="inlineStr">
        <is>
          <t>Fictional packaged heat pump</t>
        </is>
      </c>
      <c r="F11" s="20" t="inlineStr">
        <is>
          <t>Fictional Tech Cameron</t>
        </is>
      </c>
      <c r="G11" s="20" t="inlineStr">
        <is>
          <t>Customer</t>
        </is>
      </c>
      <c r="H11" s="20" t="inlineStr">
        <is>
          <t>Presented</t>
        </is>
      </c>
      <c r="I11" s="21" t="n">
        <v>2</v>
      </c>
      <c r="J11" s="16">
        <f>IF($A11="","",IFERROR(Assumptions!$B$3,""))</f>
        <v/>
      </c>
      <c r="K11" s="16">
        <f>IF(OR($A11="",$I11=""),"",IFERROR($I11*Assumptions!$B$4,""))</f>
        <v/>
      </c>
      <c r="L11" s="20" t="inlineStr">
        <is>
          <t>Option B</t>
        </is>
      </c>
      <c r="M11" s="16">
        <f>IF(OR($A11="",$L11=""),"",IF($L11="No Repair",0,IFERROR(SUMIFS('Line Items'!$K$5:$K$104,'Line Items'!$A$5:$A$104,$A11,'Line Items'!$B$5:$B$104,$L11),"")))</f>
        <v/>
      </c>
      <c r="N11" s="16">
        <f>IF(OR($A11="",$I11="",$L11=""),"",IFERROR(SUM($J11,$K11,$M11),""))</f>
        <v/>
      </c>
    </row>
    <row r="12" ht="28" customHeight="1">
      <c r="A12" s="18" t="inlineStr">
        <is>
          <t>FIC-SC-008</t>
        </is>
      </c>
      <c r="B12" s="28" t="n">
        <v>46271</v>
      </c>
      <c r="C12" s="18" t="inlineStr">
        <is>
          <t>Fictional Lantern Workshop</t>
        </is>
      </c>
      <c r="D12" s="18" t="inlineStr">
        <is>
          <t>Seasonal operating check</t>
        </is>
      </c>
      <c r="E12" s="18" t="inlineStr">
        <is>
          <t>Fictional two-stage furnace</t>
        </is>
      </c>
      <c r="F12" s="20" t="inlineStr">
        <is>
          <t>Fictional Tech Devon</t>
        </is>
      </c>
      <c r="G12" s="20" t="inlineStr">
        <is>
          <t>Customer</t>
        </is>
      </c>
      <c r="H12" s="20" t="inlineStr">
        <is>
          <t>Draft</t>
        </is>
      </c>
      <c r="I12" s="21" t="n">
        <v>3</v>
      </c>
      <c r="J12" s="17">
        <f>IF($A12="","",IFERROR(Assumptions!$B$3,""))</f>
        <v/>
      </c>
      <c r="K12" s="17">
        <f>IF(OR($A12="",$I12=""),"",IFERROR($I12*Assumptions!$B$4,""))</f>
        <v/>
      </c>
      <c r="L12" s="20" t="inlineStr">
        <is>
          <t>No Repair</t>
        </is>
      </c>
      <c r="M12" s="17">
        <f>IF(OR($A12="",$L12=""),"",IF($L12="No Repair",0,IFERROR(SUMIFS('Line Items'!$K$5:$K$104,'Line Items'!$A$5:$A$104,$A12,'Line Items'!$B$5:$B$104,$L12),"")))</f>
        <v/>
      </c>
      <c r="N12" s="17">
        <f>IF(OR($A12="",$I12="",$L12=""),"",IFERROR(SUM($J12,$K12,$M12),""))</f>
        <v/>
      </c>
    </row>
    <row r="13" ht="28" customHeight="1">
      <c r="A13" s="18" t="inlineStr">
        <is>
          <t>FIC-SC-009</t>
        </is>
      </c>
      <c r="B13" s="28" t="n">
        <v>46273</v>
      </c>
      <c r="C13" s="18" t="inlineStr">
        <is>
          <t>Fictional Riverstone Books</t>
        </is>
      </c>
      <c r="D13" s="18" t="inlineStr">
        <is>
          <t>Low-cooling-capacity diagnostic</t>
        </is>
      </c>
      <c r="E13" s="18" t="inlineStr">
        <is>
          <t>Fictional 4-ton split system</t>
        </is>
      </c>
      <c r="F13" s="20" t="inlineStr">
        <is>
          <t>Fictional Tech Avery</t>
        </is>
      </c>
      <c r="G13" s="20" t="inlineStr">
        <is>
          <t>Responsibility Review</t>
        </is>
      </c>
      <c r="H13" s="20" t="inlineStr">
        <is>
          <t>Needs Review</t>
        </is>
      </c>
      <c r="I13" s="21" t="n">
        <v>3.25</v>
      </c>
      <c r="J13" s="16">
        <f>IF($A13="","",IFERROR(Assumptions!$B$3,""))</f>
        <v/>
      </c>
      <c r="K13" s="16">
        <f>IF(OR($A13="",$I13=""),"",IFERROR($I13*Assumptions!$B$4,""))</f>
        <v/>
      </c>
      <c r="L13" s="20" t="inlineStr">
        <is>
          <t>Option A</t>
        </is>
      </c>
      <c r="M13" s="16">
        <f>IF(OR($A13="",$L13=""),"",IF($L13="No Repair",0,IFERROR(SUMIFS('Line Items'!$K$5:$K$104,'Line Items'!$A$5:$A$104,$A13,'Line Items'!$B$5:$B$104,$L13),"")))</f>
        <v/>
      </c>
      <c r="N13" s="16">
        <f>IF(OR($A13="",$I13="",$L13=""),"",IFERROR(SUM($J13,$K13,$M13),""))</f>
        <v/>
      </c>
    </row>
    <row r="14" ht="28" customHeight="1">
      <c r="A14" s="18" t="inlineStr">
        <is>
          <t>FIC-SC-010</t>
        </is>
      </c>
      <c r="B14" s="28" t="n">
        <v>46275</v>
      </c>
      <c r="C14" s="18" t="inlineStr">
        <is>
          <t>Fictional Copper Finch Inn</t>
        </is>
      </c>
      <c r="D14" s="18" t="inlineStr">
        <is>
          <t>Blower belt noise</t>
        </is>
      </c>
      <c r="E14" s="18" t="inlineStr">
        <is>
          <t>Fictional commercial air handler</t>
        </is>
      </c>
      <c r="F14" s="20" t="inlineStr">
        <is>
          <t>Fictional Tech Blake</t>
        </is>
      </c>
      <c r="G14" s="20" t="inlineStr">
        <is>
          <t>Customer</t>
        </is>
      </c>
      <c r="H14" s="20" t="inlineStr">
        <is>
          <t>Approved</t>
        </is>
      </c>
      <c r="I14" s="21" t="n">
        <v>0</v>
      </c>
      <c r="J14" s="17">
        <f>IF($A14="","",IFERROR(Assumptions!$B$3,""))</f>
        <v/>
      </c>
      <c r="K14" s="17">
        <f>IF(OR($A14="",$I14=""),"",IFERROR($I14*Assumptions!$B$4,""))</f>
        <v/>
      </c>
      <c r="L14" s="20" t="inlineStr">
        <is>
          <t>Option B</t>
        </is>
      </c>
      <c r="M14" s="17">
        <f>IF(OR($A14="",$L14=""),"",IF($L14="No Repair",0,IFERROR(SUMIFS('Line Items'!$K$5:$K$104,'Line Items'!$A$5:$A$104,$A14,'Line Items'!$B$5:$B$104,$L14),"")))</f>
        <v/>
      </c>
      <c r="N14" s="17">
        <f>IF(OR($A14="",$I14="",$L14=""),"",IFERROR(SUM($J14,$K14,$M14),""))</f>
        <v/>
      </c>
    </row>
    <row r="15" ht="28" customHeight="1">
      <c r="A15" s="18" t="n"/>
      <c r="B15" s="28" t="n"/>
      <c r="C15" s="18" t="n"/>
      <c r="D15" s="18" t="n"/>
      <c r="E15" s="18" t="n"/>
      <c r="F15" s="20" t="n"/>
      <c r="G15" s="20" t="n"/>
      <c r="H15" s="20" t="n"/>
      <c r="I15" s="21" t="n"/>
      <c r="J15" s="16">
        <f>IF($A15="","",IFERROR(Assumptions!$B$3,""))</f>
        <v/>
      </c>
      <c r="K15" s="16">
        <f>IF(OR($A15="",$I15=""),"",IFERROR($I15*Assumptions!$B$4,""))</f>
        <v/>
      </c>
      <c r="L15" s="20" t="n"/>
      <c r="M15" s="16">
        <f>IF(OR($A15="",$L15=""),"",IF($L15="No Repair",0,IFERROR(SUMIFS('Line Items'!$K$5:$K$104,'Line Items'!$A$5:$A$104,$A15,'Line Items'!$B$5:$B$104,$L15),"")))</f>
        <v/>
      </c>
      <c r="N15" s="16">
        <f>IF(OR($A15="",$I15="",$L15=""),"",IFERROR(SUM($J15,$K15,$M15),""))</f>
        <v/>
      </c>
    </row>
    <row r="16" ht="28" customHeight="1">
      <c r="A16" s="18" t="n"/>
      <c r="B16" s="28" t="n"/>
      <c r="C16" s="18" t="n"/>
      <c r="D16" s="18" t="n"/>
      <c r="E16" s="18" t="n"/>
      <c r="F16" s="20" t="n"/>
      <c r="G16" s="20" t="n"/>
      <c r="H16" s="20" t="n"/>
      <c r="I16" s="21" t="n"/>
      <c r="J16" s="17">
        <f>IF($A16="","",IFERROR(Assumptions!$B$3,""))</f>
        <v/>
      </c>
      <c r="K16" s="17">
        <f>IF(OR($A16="",$I16=""),"",IFERROR($I16*Assumptions!$B$4,""))</f>
        <v/>
      </c>
      <c r="L16" s="20" t="n"/>
      <c r="M16" s="17">
        <f>IF(OR($A16="",$L16=""),"",IF($L16="No Repair",0,IFERROR(SUMIFS('Line Items'!$K$5:$K$104,'Line Items'!$A$5:$A$104,$A16,'Line Items'!$B$5:$B$104,$L16),"")))</f>
        <v/>
      </c>
      <c r="N16" s="17">
        <f>IF(OR($A16="",$I16="",$L16=""),"",IFERROR(SUM($J16,$K16,$M16),""))</f>
        <v/>
      </c>
    </row>
    <row r="17" ht="28" customHeight="1">
      <c r="A17" s="18" t="n"/>
      <c r="B17" s="28" t="n"/>
      <c r="C17" s="18" t="n"/>
      <c r="D17" s="18" t="n"/>
      <c r="E17" s="18" t="n"/>
      <c r="F17" s="20" t="n"/>
      <c r="G17" s="20" t="n"/>
      <c r="H17" s="20" t="n"/>
      <c r="I17" s="21" t="n"/>
      <c r="J17" s="16">
        <f>IF($A17="","",IFERROR(Assumptions!$B$3,""))</f>
        <v/>
      </c>
      <c r="K17" s="16">
        <f>IF(OR($A17="",$I17=""),"",IFERROR($I17*Assumptions!$B$4,""))</f>
        <v/>
      </c>
      <c r="L17" s="20" t="n"/>
      <c r="M17" s="16">
        <f>IF(OR($A17="",$L17=""),"",IF($L17="No Repair",0,IFERROR(SUMIFS('Line Items'!$K$5:$K$104,'Line Items'!$A$5:$A$104,$A17,'Line Items'!$B$5:$B$104,$L17),"")))</f>
        <v/>
      </c>
      <c r="N17" s="16">
        <f>IF(OR($A17="",$I17="",$L17=""),"",IFERROR(SUM($J17,$K17,$M17),""))</f>
        <v/>
      </c>
    </row>
    <row r="18" ht="28" customHeight="1">
      <c r="A18" s="18" t="n"/>
      <c r="B18" s="28" t="n"/>
      <c r="C18" s="18" t="n"/>
      <c r="D18" s="18" t="n"/>
      <c r="E18" s="18" t="n"/>
      <c r="F18" s="20" t="n"/>
      <c r="G18" s="20" t="n"/>
      <c r="H18" s="20" t="n"/>
      <c r="I18" s="21" t="n"/>
      <c r="J18" s="17">
        <f>IF($A18="","",IFERROR(Assumptions!$B$3,""))</f>
        <v/>
      </c>
      <c r="K18" s="17">
        <f>IF(OR($A18="",$I18=""),"",IFERROR($I18*Assumptions!$B$4,""))</f>
        <v/>
      </c>
      <c r="L18" s="20" t="n"/>
      <c r="M18" s="17">
        <f>IF(OR($A18="",$L18=""),"",IF($L18="No Repair",0,IFERROR(SUMIFS('Line Items'!$K$5:$K$104,'Line Items'!$A$5:$A$104,$A18,'Line Items'!$B$5:$B$104,$L18),"")))</f>
        <v/>
      </c>
      <c r="N18" s="17">
        <f>IF(OR($A18="",$I18="",$L18=""),"",IFERROR(SUM($J18,$K18,$M18),""))</f>
        <v/>
      </c>
    </row>
    <row r="19" ht="28" customHeight="1">
      <c r="A19" s="18" t="n"/>
      <c r="B19" s="28" t="n"/>
      <c r="C19" s="18" t="n"/>
      <c r="D19" s="18" t="n"/>
      <c r="E19" s="18" t="n"/>
      <c r="F19" s="20" t="n"/>
      <c r="G19" s="20" t="n"/>
      <c r="H19" s="20" t="n"/>
      <c r="I19" s="21" t="n"/>
      <c r="J19" s="16">
        <f>IF($A19="","",IFERROR(Assumptions!$B$3,""))</f>
        <v/>
      </c>
      <c r="K19" s="16">
        <f>IF(OR($A19="",$I19=""),"",IFERROR($I19*Assumptions!$B$4,""))</f>
        <v/>
      </c>
      <c r="L19" s="20" t="n"/>
      <c r="M19" s="16">
        <f>IF(OR($A19="",$L19=""),"",IF($L19="No Repair",0,IFERROR(SUMIFS('Line Items'!$K$5:$K$104,'Line Items'!$A$5:$A$104,$A19,'Line Items'!$B$5:$B$104,$L19),"")))</f>
        <v/>
      </c>
      <c r="N19" s="16">
        <f>IF(OR($A19="",$I19="",$L19=""),"",IFERROR(SUM($J19,$K19,$M19),""))</f>
        <v/>
      </c>
    </row>
    <row r="20" ht="28" customHeight="1">
      <c r="A20" s="18" t="n"/>
      <c r="B20" s="28" t="n"/>
      <c r="C20" s="18" t="n"/>
      <c r="D20" s="18" t="n"/>
      <c r="E20" s="18" t="n"/>
      <c r="F20" s="20" t="n"/>
      <c r="G20" s="20" t="n"/>
      <c r="H20" s="20" t="n"/>
      <c r="I20" s="21" t="n"/>
      <c r="J20" s="17">
        <f>IF($A20="","",IFERROR(Assumptions!$B$3,""))</f>
        <v/>
      </c>
      <c r="K20" s="17">
        <f>IF(OR($A20="",$I20=""),"",IFERROR($I20*Assumptions!$B$4,""))</f>
        <v/>
      </c>
      <c r="L20" s="20" t="n"/>
      <c r="M20" s="17">
        <f>IF(OR($A20="",$L20=""),"",IF($L20="No Repair",0,IFERROR(SUMIFS('Line Items'!$K$5:$K$104,'Line Items'!$A$5:$A$104,$A20,'Line Items'!$B$5:$B$104,$L20),"")))</f>
        <v/>
      </c>
      <c r="N20" s="17">
        <f>IF(OR($A20="",$I20="",$L20=""),"",IFERROR(SUM($J20,$K20,$M20),""))</f>
        <v/>
      </c>
    </row>
    <row r="21" ht="28" customHeight="1">
      <c r="A21" s="18" t="n"/>
      <c r="B21" s="28" t="n"/>
      <c r="C21" s="18" t="n"/>
      <c r="D21" s="18" t="n"/>
      <c r="E21" s="18" t="n"/>
      <c r="F21" s="20" t="n"/>
      <c r="G21" s="20" t="n"/>
      <c r="H21" s="20" t="n"/>
      <c r="I21" s="21" t="n"/>
      <c r="J21" s="16">
        <f>IF($A21="","",IFERROR(Assumptions!$B$3,""))</f>
        <v/>
      </c>
      <c r="K21" s="16">
        <f>IF(OR($A21="",$I21=""),"",IFERROR($I21*Assumptions!$B$4,""))</f>
        <v/>
      </c>
      <c r="L21" s="20" t="n"/>
      <c r="M21" s="16">
        <f>IF(OR($A21="",$L21=""),"",IF($L21="No Repair",0,IFERROR(SUMIFS('Line Items'!$K$5:$K$104,'Line Items'!$A$5:$A$104,$A21,'Line Items'!$B$5:$B$104,$L21),"")))</f>
        <v/>
      </c>
      <c r="N21" s="16">
        <f>IF(OR($A21="",$I21="",$L21=""),"",IFERROR(SUM($J21,$K21,$M21),""))</f>
        <v/>
      </c>
    </row>
    <row r="22" ht="28" customHeight="1">
      <c r="A22" s="18" t="n"/>
      <c r="B22" s="28" t="n"/>
      <c r="C22" s="18" t="n"/>
      <c r="D22" s="18" t="n"/>
      <c r="E22" s="18" t="n"/>
      <c r="F22" s="20" t="n"/>
      <c r="G22" s="20" t="n"/>
      <c r="H22" s="20" t="n"/>
      <c r="I22" s="21" t="n"/>
      <c r="J22" s="17">
        <f>IF($A22="","",IFERROR(Assumptions!$B$3,""))</f>
        <v/>
      </c>
      <c r="K22" s="17">
        <f>IF(OR($A22="",$I22=""),"",IFERROR($I22*Assumptions!$B$4,""))</f>
        <v/>
      </c>
      <c r="L22" s="20" t="n"/>
      <c r="M22" s="17">
        <f>IF(OR($A22="",$L22=""),"",IF($L22="No Repair",0,IFERROR(SUMIFS('Line Items'!$K$5:$K$104,'Line Items'!$A$5:$A$104,$A22,'Line Items'!$B$5:$B$104,$L22),"")))</f>
        <v/>
      </c>
      <c r="N22" s="17">
        <f>IF(OR($A22="",$I22="",$L22=""),"",IFERROR(SUM($J22,$K22,$M22),""))</f>
        <v/>
      </c>
    </row>
    <row r="23" ht="28" customHeight="1">
      <c r="A23" s="18" t="n"/>
      <c r="B23" s="28" t="n"/>
      <c r="C23" s="18" t="n"/>
      <c r="D23" s="18" t="n"/>
      <c r="E23" s="18" t="n"/>
      <c r="F23" s="20" t="n"/>
      <c r="G23" s="20" t="n"/>
      <c r="H23" s="20" t="n"/>
      <c r="I23" s="21" t="n"/>
      <c r="J23" s="16">
        <f>IF($A23="","",IFERROR(Assumptions!$B$3,""))</f>
        <v/>
      </c>
      <c r="K23" s="16">
        <f>IF(OR($A23="",$I23=""),"",IFERROR($I23*Assumptions!$B$4,""))</f>
        <v/>
      </c>
      <c r="L23" s="20" t="n"/>
      <c r="M23" s="16">
        <f>IF(OR($A23="",$L23=""),"",IF($L23="No Repair",0,IFERROR(SUMIFS('Line Items'!$K$5:$K$104,'Line Items'!$A$5:$A$104,$A23,'Line Items'!$B$5:$B$104,$L23),"")))</f>
        <v/>
      </c>
      <c r="N23" s="16">
        <f>IF(OR($A23="",$I23="",$L23=""),"",IFERROR(SUM($J23,$K23,$M23),""))</f>
        <v/>
      </c>
    </row>
    <row r="24" ht="28" customHeight="1">
      <c r="A24" s="18" t="n"/>
      <c r="B24" s="28" t="n"/>
      <c r="C24" s="18" t="n"/>
      <c r="D24" s="18" t="n"/>
      <c r="E24" s="18" t="n"/>
      <c r="F24" s="20" t="n"/>
      <c r="G24" s="20" t="n"/>
      <c r="H24" s="20" t="n"/>
      <c r="I24" s="21" t="n"/>
      <c r="J24" s="17">
        <f>IF($A24="","",IFERROR(Assumptions!$B$3,""))</f>
        <v/>
      </c>
      <c r="K24" s="17">
        <f>IF(OR($A24="",$I24=""),"",IFERROR($I24*Assumptions!$B$4,""))</f>
        <v/>
      </c>
      <c r="L24" s="20" t="n"/>
      <c r="M24" s="17">
        <f>IF(OR($A24="",$L24=""),"",IF($L24="No Repair",0,IFERROR(SUMIFS('Line Items'!$K$5:$K$104,'Line Items'!$A$5:$A$104,$A24,'Line Items'!$B$5:$B$104,$L24),"")))</f>
        <v/>
      </c>
      <c r="N24" s="17">
        <f>IF(OR($A24="",$I24="",$L24=""),"",IFERROR(SUM($J24,$K24,$M24),""))</f>
        <v/>
      </c>
    </row>
    <row r="25" ht="28" customHeight="1">
      <c r="A25" s="18" t="n"/>
      <c r="B25" s="28" t="n"/>
      <c r="C25" s="18" t="n"/>
      <c r="D25" s="18" t="n"/>
      <c r="E25" s="18" t="n"/>
      <c r="F25" s="20" t="n"/>
      <c r="G25" s="20" t="n"/>
      <c r="H25" s="20" t="n"/>
      <c r="I25" s="21" t="n"/>
      <c r="J25" s="16">
        <f>IF($A25="","",IFERROR(Assumptions!$B$3,""))</f>
        <v/>
      </c>
      <c r="K25" s="16">
        <f>IF(OR($A25="",$I25=""),"",IFERROR($I25*Assumptions!$B$4,""))</f>
        <v/>
      </c>
      <c r="L25" s="20" t="n"/>
      <c r="M25" s="16">
        <f>IF(OR($A25="",$L25=""),"",IF($L25="No Repair",0,IFERROR(SUMIFS('Line Items'!$K$5:$K$104,'Line Items'!$A$5:$A$104,$A25,'Line Items'!$B$5:$B$104,$L25),"")))</f>
        <v/>
      </c>
      <c r="N25" s="16">
        <f>IF(OR($A25="",$I25="",$L25=""),"",IFERROR(SUM($J25,$K25,$M25),""))</f>
        <v/>
      </c>
    </row>
    <row r="26" ht="28" customHeight="1">
      <c r="A26" s="18" t="n"/>
      <c r="B26" s="28" t="n"/>
      <c r="C26" s="18" t="n"/>
      <c r="D26" s="18" t="n"/>
      <c r="E26" s="18" t="n"/>
      <c r="F26" s="20" t="n"/>
      <c r="G26" s="20" t="n"/>
      <c r="H26" s="20" t="n"/>
      <c r="I26" s="21" t="n"/>
      <c r="J26" s="17">
        <f>IF($A26="","",IFERROR(Assumptions!$B$3,""))</f>
        <v/>
      </c>
      <c r="K26" s="17">
        <f>IF(OR($A26="",$I26=""),"",IFERROR($I26*Assumptions!$B$4,""))</f>
        <v/>
      </c>
      <c r="L26" s="20" t="n"/>
      <c r="M26" s="17">
        <f>IF(OR($A26="",$L26=""),"",IF($L26="No Repair",0,IFERROR(SUMIFS('Line Items'!$K$5:$K$104,'Line Items'!$A$5:$A$104,$A26,'Line Items'!$B$5:$B$104,$L26),"")))</f>
        <v/>
      </c>
      <c r="N26" s="17">
        <f>IF(OR($A26="",$I26="",$L26=""),"",IFERROR(SUM($J26,$K26,$M26),""))</f>
        <v/>
      </c>
    </row>
    <row r="27" ht="28" customHeight="1">
      <c r="A27" s="18" t="n"/>
      <c r="B27" s="28" t="n"/>
      <c r="C27" s="18" t="n"/>
      <c r="D27" s="18" t="n"/>
      <c r="E27" s="18" t="n"/>
      <c r="F27" s="20" t="n"/>
      <c r="G27" s="20" t="n"/>
      <c r="H27" s="20" t="n"/>
      <c r="I27" s="21" t="n"/>
      <c r="J27" s="16">
        <f>IF($A27="","",IFERROR(Assumptions!$B$3,""))</f>
        <v/>
      </c>
      <c r="K27" s="16">
        <f>IF(OR($A27="",$I27=""),"",IFERROR($I27*Assumptions!$B$4,""))</f>
        <v/>
      </c>
      <c r="L27" s="20" t="n"/>
      <c r="M27" s="16">
        <f>IF(OR($A27="",$L27=""),"",IF($L27="No Repair",0,IFERROR(SUMIFS('Line Items'!$K$5:$K$104,'Line Items'!$A$5:$A$104,$A27,'Line Items'!$B$5:$B$104,$L27),"")))</f>
        <v/>
      </c>
      <c r="N27" s="16">
        <f>IF(OR($A27="",$I27="",$L27=""),"",IFERROR(SUM($J27,$K27,$M27),""))</f>
        <v/>
      </c>
    </row>
    <row r="28" ht="28" customHeight="1">
      <c r="A28" s="18" t="n"/>
      <c r="B28" s="28" t="n"/>
      <c r="C28" s="18" t="n"/>
      <c r="D28" s="18" t="n"/>
      <c r="E28" s="18" t="n"/>
      <c r="F28" s="20" t="n"/>
      <c r="G28" s="20" t="n"/>
      <c r="H28" s="20" t="n"/>
      <c r="I28" s="21" t="n"/>
      <c r="J28" s="17">
        <f>IF($A28="","",IFERROR(Assumptions!$B$3,""))</f>
        <v/>
      </c>
      <c r="K28" s="17">
        <f>IF(OR($A28="",$I28=""),"",IFERROR($I28*Assumptions!$B$4,""))</f>
        <v/>
      </c>
      <c r="L28" s="20" t="n"/>
      <c r="M28" s="17">
        <f>IF(OR($A28="",$L28=""),"",IF($L28="No Repair",0,IFERROR(SUMIFS('Line Items'!$K$5:$K$104,'Line Items'!$A$5:$A$104,$A28,'Line Items'!$B$5:$B$104,$L28),"")))</f>
        <v/>
      </c>
      <c r="N28" s="17">
        <f>IF(OR($A28="",$I28="",$L28=""),"",IFERROR(SUM($J28,$K28,$M28),""))</f>
        <v/>
      </c>
    </row>
    <row r="29" ht="28" customHeight="1">
      <c r="A29" s="18" t="n"/>
      <c r="B29" s="28" t="n"/>
      <c r="C29" s="18" t="n"/>
      <c r="D29" s="18" t="n"/>
      <c r="E29" s="18" t="n"/>
      <c r="F29" s="20" t="n"/>
      <c r="G29" s="20" t="n"/>
      <c r="H29" s="20" t="n"/>
      <c r="I29" s="21" t="n"/>
      <c r="J29" s="16">
        <f>IF($A29="","",IFERROR(Assumptions!$B$3,""))</f>
        <v/>
      </c>
      <c r="K29" s="16">
        <f>IF(OR($A29="",$I29=""),"",IFERROR($I29*Assumptions!$B$4,""))</f>
        <v/>
      </c>
      <c r="L29" s="20" t="n"/>
      <c r="M29" s="16">
        <f>IF(OR($A29="",$L29=""),"",IF($L29="No Repair",0,IFERROR(SUMIFS('Line Items'!$K$5:$K$104,'Line Items'!$A$5:$A$104,$A29,'Line Items'!$B$5:$B$104,$L29),"")))</f>
        <v/>
      </c>
      <c r="N29" s="16">
        <f>IF(OR($A29="",$I29="",$L29=""),"",IFERROR(SUM($J29,$K29,$M29),""))</f>
        <v/>
      </c>
    </row>
    <row r="30" ht="28" customHeight="1">
      <c r="A30" s="18" t="n"/>
      <c r="B30" s="28" t="n"/>
      <c r="C30" s="18" t="n"/>
      <c r="D30" s="18" t="n"/>
      <c r="E30" s="18" t="n"/>
      <c r="F30" s="20" t="n"/>
      <c r="G30" s="20" t="n"/>
      <c r="H30" s="20" t="n"/>
      <c r="I30" s="21" t="n"/>
      <c r="J30" s="17">
        <f>IF($A30="","",IFERROR(Assumptions!$B$3,""))</f>
        <v/>
      </c>
      <c r="K30" s="17">
        <f>IF(OR($A30="",$I30=""),"",IFERROR($I30*Assumptions!$B$4,""))</f>
        <v/>
      </c>
      <c r="L30" s="20" t="n"/>
      <c r="M30" s="17">
        <f>IF(OR($A30="",$L30=""),"",IF($L30="No Repair",0,IFERROR(SUMIFS('Line Items'!$K$5:$K$104,'Line Items'!$A$5:$A$104,$A30,'Line Items'!$B$5:$B$104,$L30),"")))</f>
        <v/>
      </c>
      <c r="N30" s="17">
        <f>IF(OR($A30="",$I30="",$L30=""),"",IFERROR(SUM($J30,$K30,$M30),""))</f>
        <v/>
      </c>
    </row>
    <row r="31" ht="28" customHeight="1">
      <c r="A31" s="18" t="n"/>
      <c r="B31" s="28" t="n"/>
      <c r="C31" s="18" t="n"/>
      <c r="D31" s="18" t="n"/>
      <c r="E31" s="18" t="n"/>
      <c r="F31" s="20" t="n"/>
      <c r="G31" s="20" t="n"/>
      <c r="H31" s="20" t="n"/>
      <c r="I31" s="21" t="n"/>
      <c r="J31" s="16">
        <f>IF($A31="","",IFERROR(Assumptions!$B$3,""))</f>
        <v/>
      </c>
      <c r="K31" s="16">
        <f>IF(OR($A31="",$I31=""),"",IFERROR($I31*Assumptions!$B$4,""))</f>
        <v/>
      </c>
      <c r="L31" s="20" t="n"/>
      <c r="M31" s="16">
        <f>IF(OR($A31="",$L31=""),"",IF($L31="No Repair",0,IFERROR(SUMIFS('Line Items'!$K$5:$K$104,'Line Items'!$A$5:$A$104,$A31,'Line Items'!$B$5:$B$104,$L31),"")))</f>
        <v/>
      </c>
      <c r="N31" s="16">
        <f>IF(OR($A31="",$I31="",$L31=""),"",IFERROR(SUM($J31,$K31,$M31),""))</f>
        <v/>
      </c>
    </row>
    <row r="32" ht="28" customHeight="1">
      <c r="A32" s="18" t="n"/>
      <c r="B32" s="28" t="n"/>
      <c r="C32" s="18" t="n"/>
      <c r="D32" s="18" t="n"/>
      <c r="E32" s="18" t="n"/>
      <c r="F32" s="20" t="n"/>
      <c r="G32" s="20" t="n"/>
      <c r="H32" s="20" t="n"/>
      <c r="I32" s="21" t="n"/>
      <c r="J32" s="17">
        <f>IF($A32="","",IFERROR(Assumptions!$B$3,""))</f>
        <v/>
      </c>
      <c r="K32" s="17">
        <f>IF(OR($A32="",$I32=""),"",IFERROR($I32*Assumptions!$B$4,""))</f>
        <v/>
      </c>
      <c r="L32" s="20" t="n"/>
      <c r="M32" s="17">
        <f>IF(OR($A32="",$L32=""),"",IF($L32="No Repair",0,IFERROR(SUMIFS('Line Items'!$K$5:$K$104,'Line Items'!$A$5:$A$104,$A32,'Line Items'!$B$5:$B$104,$L32),"")))</f>
        <v/>
      </c>
      <c r="N32" s="17">
        <f>IF(OR($A32="",$I32="",$L32=""),"",IFERROR(SUM($J32,$K32,$M32),""))</f>
        <v/>
      </c>
    </row>
    <row r="33" ht="28" customHeight="1">
      <c r="A33" s="18" t="n"/>
      <c r="B33" s="28" t="n"/>
      <c r="C33" s="18" t="n"/>
      <c r="D33" s="18" t="n"/>
      <c r="E33" s="18" t="n"/>
      <c r="F33" s="20" t="n"/>
      <c r="G33" s="20" t="n"/>
      <c r="H33" s="20" t="n"/>
      <c r="I33" s="21" t="n"/>
      <c r="J33" s="16">
        <f>IF($A33="","",IFERROR(Assumptions!$B$3,""))</f>
        <v/>
      </c>
      <c r="K33" s="16">
        <f>IF(OR($A33="",$I33=""),"",IFERROR($I33*Assumptions!$B$4,""))</f>
        <v/>
      </c>
      <c r="L33" s="20" t="n"/>
      <c r="M33" s="16">
        <f>IF(OR($A33="",$L33=""),"",IF($L33="No Repair",0,IFERROR(SUMIFS('Line Items'!$K$5:$K$104,'Line Items'!$A$5:$A$104,$A33,'Line Items'!$B$5:$B$104,$L33),"")))</f>
        <v/>
      </c>
      <c r="N33" s="16">
        <f>IF(OR($A33="",$I33="",$L33=""),"",IFERROR(SUM($J33,$K33,$M33),""))</f>
        <v/>
      </c>
    </row>
    <row r="34" ht="28" customHeight="1">
      <c r="A34" s="18" t="n"/>
      <c r="B34" s="28" t="n"/>
      <c r="C34" s="18" t="n"/>
      <c r="D34" s="18" t="n"/>
      <c r="E34" s="18" t="n"/>
      <c r="F34" s="20" t="n"/>
      <c r="G34" s="20" t="n"/>
      <c r="H34" s="20" t="n"/>
      <c r="I34" s="21" t="n"/>
      <c r="J34" s="17">
        <f>IF($A34="","",IFERROR(Assumptions!$B$3,""))</f>
        <v/>
      </c>
      <c r="K34" s="17">
        <f>IF(OR($A34="",$I34=""),"",IFERROR($I34*Assumptions!$B$4,""))</f>
        <v/>
      </c>
      <c r="L34" s="20" t="n"/>
      <c r="M34" s="17">
        <f>IF(OR($A34="",$L34=""),"",IF($L34="No Repair",0,IFERROR(SUMIFS('Line Items'!$K$5:$K$104,'Line Items'!$A$5:$A$104,$A34,'Line Items'!$B$5:$B$104,$L34),"")))</f>
        <v/>
      </c>
      <c r="N34" s="17">
        <f>IF(OR($A34="",$I34="",$L34=""),"",IFERROR(SUM($J34,$K34,$M34),""))</f>
        <v/>
      </c>
    </row>
    <row r="35" ht="28" customHeight="1">
      <c r="A35" s="18" t="n"/>
      <c r="B35" s="28" t="n"/>
      <c r="C35" s="18" t="n"/>
      <c r="D35" s="18" t="n"/>
      <c r="E35" s="18" t="n"/>
      <c r="F35" s="20" t="n"/>
      <c r="G35" s="20" t="n"/>
      <c r="H35" s="20" t="n"/>
      <c r="I35" s="21" t="n"/>
      <c r="J35" s="16">
        <f>IF($A35="","",IFERROR(Assumptions!$B$3,""))</f>
        <v/>
      </c>
      <c r="K35" s="16">
        <f>IF(OR($A35="",$I35=""),"",IFERROR($I35*Assumptions!$B$4,""))</f>
        <v/>
      </c>
      <c r="L35" s="20" t="n"/>
      <c r="M35" s="16">
        <f>IF(OR($A35="",$L35=""),"",IF($L35="No Repair",0,IFERROR(SUMIFS('Line Items'!$K$5:$K$104,'Line Items'!$A$5:$A$104,$A35,'Line Items'!$B$5:$B$104,$L35),"")))</f>
        <v/>
      </c>
      <c r="N35" s="16">
        <f>IF(OR($A35="",$I35="",$L35=""),"",IFERROR(SUM($J35,$K35,$M35),""))</f>
        <v/>
      </c>
    </row>
    <row r="36" ht="28" customHeight="1">
      <c r="A36" s="18" t="n"/>
      <c r="B36" s="28" t="n"/>
      <c r="C36" s="18" t="n"/>
      <c r="D36" s="18" t="n"/>
      <c r="E36" s="18" t="n"/>
      <c r="F36" s="20" t="n"/>
      <c r="G36" s="20" t="n"/>
      <c r="H36" s="20" t="n"/>
      <c r="I36" s="21" t="n"/>
      <c r="J36" s="17">
        <f>IF($A36="","",IFERROR(Assumptions!$B$3,""))</f>
        <v/>
      </c>
      <c r="K36" s="17">
        <f>IF(OR($A36="",$I36=""),"",IFERROR($I36*Assumptions!$B$4,""))</f>
        <v/>
      </c>
      <c r="L36" s="20" t="n"/>
      <c r="M36" s="17">
        <f>IF(OR($A36="",$L36=""),"",IF($L36="No Repair",0,IFERROR(SUMIFS('Line Items'!$K$5:$K$104,'Line Items'!$A$5:$A$104,$A36,'Line Items'!$B$5:$B$104,$L36),"")))</f>
        <v/>
      </c>
      <c r="N36" s="17">
        <f>IF(OR($A36="",$I36="",$L36=""),"",IFERROR(SUM($J36,$K36,$M36),""))</f>
        <v/>
      </c>
    </row>
    <row r="37" ht="28" customHeight="1">
      <c r="A37" s="18" t="n"/>
      <c r="B37" s="28" t="n"/>
      <c r="C37" s="18" t="n"/>
      <c r="D37" s="18" t="n"/>
      <c r="E37" s="18" t="n"/>
      <c r="F37" s="20" t="n"/>
      <c r="G37" s="20" t="n"/>
      <c r="H37" s="20" t="n"/>
      <c r="I37" s="21" t="n"/>
      <c r="J37" s="16">
        <f>IF($A37="","",IFERROR(Assumptions!$B$3,""))</f>
        <v/>
      </c>
      <c r="K37" s="16">
        <f>IF(OR($A37="",$I37=""),"",IFERROR($I37*Assumptions!$B$4,""))</f>
        <v/>
      </c>
      <c r="L37" s="20" t="n"/>
      <c r="M37" s="16">
        <f>IF(OR($A37="",$L37=""),"",IF($L37="No Repair",0,IFERROR(SUMIFS('Line Items'!$K$5:$K$104,'Line Items'!$A$5:$A$104,$A37,'Line Items'!$B$5:$B$104,$L37),"")))</f>
        <v/>
      </c>
      <c r="N37" s="16">
        <f>IF(OR($A37="",$I37="",$L37=""),"",IFERROR(SUM($J37,$K37,$M37),""))</f>
        <v/>
      </c>
    </row>
    <row r="38" ht="28" customHeight="1">
      <c r="A38" s="18" t="n"/>
      <c r="B38" s="28" t="n"/>
      <c r="C38" s="18" t="n"/>
      <c r="D38" s="18" t="n"/>
      <c r="E38" s="18" t="n"/>
      <c r="F38" s="20" t="n"/>
      <c r="G38" s="20" t="n"/>
      <c r="H38" s="20" t="n"/>
      <c r="I38" s="21" t="n"/>
      <c r="J38" s="17">
        <f>IF($A38="","",IFERROR(Assumptions!$B$3,""))</f>
        <v/>
      </c>
      <c r="K38" s="17">
        <f>IF(OR($A38="",$I38=""),"",IFERROR($I38*Assumptions!$B$4,""))</f>
        <v/>
      </c>
      <c r="L38" s="20" t="n"/>
      <c r="M38" s="17">
        <f>IF(OR($A38="",$L38=""),"",IF($L38="No Repair",0,IFERROR(SUMIFS('Line Items'!$K$5:$K$104,'Line Items'!$A$5:$A$104,$A38,'Line Items'!$B$5:$B$104,$L38),"")))</f>
        <v/>
      </c>
      <c r="N38" s="17">
        <f>IF(OR($A38="",$I38="",$L38=""),"",IFERROR(SUM($J38,$K38,$M38),""))</f>
        <v/>
      </c>
    </row>
    <row r="39" ht="28" customHeight="1">
      <c r="A39" s="18" t="n"/>
      <c r="B39" s="28" t="n"/>
      <c r="C39" s="18" t="n"/>
      <c r="D39" s="18" t="n"/>
      <c r="E39" s="18" t="n"/>
      <c r="F39" s="20" t="n"/>
      <c r="G39" s="20" t="n"/>
      <c r="H39" s="20" t="n"/>
      <c r="I39" s="21" t="n"/>
      <c r="J39" s="16">
        <f>IF($A39="","",IFERROR(Assumptions!$B$3,""))</f>
        <v/>
      </c>
      <c r="K39" s="16">
        <f>IF(OR($A39="",$I39=""),"",IFERROR($I39*Assumptions!$B$4,""))</f>
        <v/>
      </c>
      <c r="L39" s="20" t="n"/>
      <c r="M39" s="16">
        <f>IF(OR($A39="",$L39=""),"",IF($L39="No Repair",0,IFERROR(SUMIFS('Line Items'!$K$5:$K$104,'Line Items'!$A$5:$A$104,$A39,'Line Items'!$B$5:$B$104,$L39),"")))</f>
        <v/>
      </c>
      <c r="N39" s="16">
        <f>IF(OR($A39="",$I39="",$L39=""),"",IFERROR(SUM($J39,$K39,$M39),""))</f>
        <v/>
      </c>
    </row>
    <row r="40" ht="28" customHeight="1">
      <c r="A40" s="18" t="n"/>
      <c r="B40" s="28" t="n"/>
      <c r="C40" s="18" t="n"/>
      <c r="D40" s="18" t="n"/>
      <c r="E40" s="18" t="n"/>
      <c r="F40" s="20" t="n"/>
      <c r="G40" s="20" t="n"/>
      <c r="H40" s="20" t="n"/>
      <c r="I40" s="21" t="n"/>
      <c r="J40" s="17">
        <f>IF($A40="","",IFERROR(Assumptions!$B$3,""))</f>
        <v/>
      </c>
      <c r="K40" s="17">
        <f>IF(OR($A40="",$I40=""),"",IFERROR($I40*Assumptions!$B$4,""))</f>
        <v/>
      </c>
      <c r="L40" s="20" t="n"/>
      <c r="M40" s="17">
        <f>IF(OR($A40="",$L40=""),"",IF($L40="No Repair",0,IFERROR(SUMIFS('Line Items'!$K$5:$K$104,'Line Items'!$A$5:$A$104,$A40,'Line Items'!$B$5:$B$104,$L40),"")))</f>
        <v/>
      </c>
      <c r="N40" s="17">
        <f>IF(OR($A40="",$I40="",$L40=""),"",IFERROR(SUM($J40,$K40,$M40),""))</f>
        <v/>
      </c>
    </row>
    <row r="41" ht="28" customHeight="1">
      <c r="A41" s="18" t="n"/>
      <c r="B41" s="28" t="n"/>
      <c r="C41" s="18" t="n"/>
      <c r="D41" s="18" t="n"/>
      <c r="E41" s="18" t="n"/>
      <c r="F41" s="20" t="n"/>
      <c r="G41" s="20" t="n"/>
      <c r="H41" s="20" t="n"/>
      <c r="I41" s="21" t="n"/>
      <c r="J41" s="16">
        <f>IF($A41="","",IFERROR(Assumptions!$B$3,""))</f>
        <v/>
      </c>
      <c r="K41" s="16">
        <f>IF(OR($A41="",$I41=""),"",IFERROR($I41*Assumptions!$B$4,""))</f>
        <v/>
      </c>
      <c r="L41" s="20" t="n"/>
      <c r="M41" s="16">
        <f>IF(OR($A41="",$L41=""),"",IF($L41="No Repair",0,IFERROR(SUMIFS('Line Items'!$K$5:$K$104,'Line Items'!$A$5:$A$104,$A41,'Line Items'!$B$5:$B$104,$L41),"")))</f>
        <v/>
      </c>
      <c r="N41" s="16">
        <f>IF(OR($A41="",$I41="",$L41=""),"",IFERROR(SUM($J41,$K41,$M41),""))</f>
        <v/>
      </c>
    </row>
    <row r="42" ht="28" customHeight="1">
      <c r="A42" s="18" t="n"/>
      <c r="B42" s="28" t="n"/>
      <c r="C42" s="18" t="n"/>
      <c r="D42" s="18" t="n"/>
      <c r="E42" s="18" t="n"/>
      <c r="F42" s="20" t="n"/>
      <c r="G42" s="20" t="n"/>
      <c r="H42" s="20" t="n"/>
      <c r="I42" s="21" t="n"/>
      <c r="J42" s="17">
        <f>IF($A42="","",IFERROR(Assumptions!$B$3,""))</f>
        <v/>
      </c>
      <c r="K42" s="17">
        <f>IF(OR($A42="",$I42=""),"",IFERROR($I42*Assumptions!$B$4,""))</f>
        <v/>
      </c>
      <c r="L42" s="20" t="n"/>
      <c r="M42" s="17">
        <f>IF(OR($A42="",$L42=""),"",IF($L42="No Repair",0,IFERROR(SUMIFS('Line Items'!$K$5:$K$104,'Line Items'!$A$5:$A$104,$A42,'Line Items'!$B$5:$B$104,$L42),"")))</f>
        <v/>
      </c>
      <c r="N42" s="17">
        <f>IF(OR($A42="",$I42="",$L42=""),"",IFERROR(SUM($J42,$K42,$M42),""))</f>
        <v/>
      </c>
    </row>
    <row r="43" ht="28" customHeight="1">
      <c r="A43" s="18" t="n"/>
      <c r="B43" s="28" t="n"/>
      <c r="C43" s="18" t="n"/>
      <c r="D43" s="18" t="n"/>
      <c r="E43" s="18" t="n"/>
      <c r="F43" s="20" t="n"/>
      <c r="G43" s="20" t="n"/>
      <c r="H43" s="20" t="n"/>
      <c r="I43" s="21" t="n"/>
      <c r="J43" s="16">
        <f>IF($A43="","",IFERROR(Assumptions!$B$3,""))</f>
        <v/>
      </c>
      <c r="K43" s="16">
        <f>IF(OR($A43="",$I43=""),"",IFERROR($I43*Assumptions!$B$4,""))</f>
        <v/>
      </c>
      <c r="L43" s="20" t="n"/>
      <c r="M43" s="16">
        <f>IF(OR($A43="",$L43=""),"",IF($L43="No Repair",0,IFERROR(SUMIFS('Line Items'!$K$5:$K$104,'Line Items'!$A$5:$A$104,$A43,'Line Items'!$B$5:$B$104,$L43),"")))</f>
        <v/>
      </c>
      <c r="N43" s="16">
        <f>IF(OR($A43="",$I43="",$L43=""),"",IFERROR(SUM($J43,$K43,$M43),""))</f>
        <v/>
      </c>
    </row>
    <row r="44" ht="28" customHeight="1">
      <c r="A44" s="18" t="n"/>
      <c r="B44" s="28" t="n"/>
      <c r="C44" s="18" t="n"/>
      <c r="D44" s="18" t="n"/>
      <c r="E44" s="18" t="n"/>
      <c r="F44" s="20" t="n"/>
      <c r="G44" s="20" t="n"/>
      <c r="H44" s="20" t="n"/>
      <c r="I44" s="21" t="n"/>
      <c r="J44" s="17">
        <f>IF($A44="","",IFERROR(Assumptions!$B$3,""))</f>
        <v/>
      </c>
      <c r="K44" s="17">
        <f>IF(OR($A44="",$I44=""),"",IFERROR($I44*Assumptions!$B$4,""))</f>
        <v/>
      </c>
      <c r="L44" s="20" t="n"/>
      <c r="M44" s="17">
        <f>IF(OR($A44="",$L44=""),"",IF($L44="No Repair",0,IFERROR(SUMIFS('Line Items'!$K$5:$K$104,'Line Items'!$A$5:$A$104,$A44,'Line Items'!$B$5:$B$104,$L44),"")))</f>
        <v/>
      </c>
      <c r="N44" s="17">
        <f>IF(OR($A44="",$I44="",$L44=""),"",IFERROR(SUM($J44,$K44,$M44),""))</f>
        <v/>
      </c>
    </row>
    <row r="45" ht="28" customHeight="1">
      <c r="A45" s="18" t="n"/>
      <c r="B45" s="28" t="n"/>
      <c r="C45" s="18" t="n"/>
      <c r="D45" s="18" t="n"/>
      <c r="E45" s="18" t="n"/>
      <c r="F45" s="20" t="n"/>
      <c r="G45" s="20" t="n"/>
      <c r="H45" s="20" t="n"/>
      <c r="I45" s="21" t="n"/>
      <c r="J45" s="16">
        <f>IF($A45="","",IFERROR(Assumptions!$B$3,""))</f>
        <v/>
      </c>
      <c r="K45" s="16">
        <f>IF(OR($A45="",$I45=""),"",IFERROR($I45*Assumptions!$B$4,""))</f>
        <v/>
      </c>
      <c r="L45" s="20" t="n"/>
      <c r="M45" s="16">
        <f>IF(OR($A45="",$L45=""),"",IF($L45="No Repair",0,IFERROR(SUMIFS('Line Items'!$K$5:$K$104,'Line Items'!$A$5:$A$104,$A45,'Line Items'!$B$5:$B$104,$L45),"")))</f>
        <v/>
      </c>
      <c r="N45" s="16">
        <f>IF(OR($A45="",$I45="",$L45=""),"",IFERROR(SUM($J45,$K45,$M45),""))</f>
        <v/>
      </c>
    </row>
    <row r="46" ht="28" customHeight="1">
      <c r="A46" s="18" t="n"/>
      <c r="B46" s="28" t="n"/>
      <c r="C46" s="18" t="n"/>
      <c r="D46" s="18" t="n"/>
      <c r="E46" s="18" t="n"/>
      <c r="F46" s="20" t="n"/>
      <c r="G46" s="20" t="n"/>
      <c r="H46" s="20" t="n"/>
      <c r="I46" s="21" t="n"/>
      <c r="J46" s="17">
        <f>IF($A46="","",IFERROR(Assumptions!$B$3,""))</f>
        <v/>
      </c>
      <c r="K46" s="17">
        <f>IF(OR($A46="",$I46=""),"",IFERROR($I46*Assumptions!$B$4,""))</f>
        <v/>
      </c>
      <c r="L46" s="20" t="n"/>
      <c r="M46" s="17">
        <f>IF(OR($A46="",$L46=""),"",IF($L46="No Repair",0,IFERROR(SUMIFS('Line Items'!$K$5:$K$104,'Line Items'!$A$5:$A$104,$A46,'Line Items'!$B$5:$B$104,$L46),"")))</f>
        <v/>
      </c>
      <c r="N46" s="17">
        <f>IF(OR($A46="",$I46="",$L46=""),"",IFERROR(SUM($J46,$K46,$M46),""))</f>
        <v/>
      </c>
    </row>
    <row r="47" ht="28" customHeight="1">
      <c r="A47" s="18" t="n"/>
      <c r="B47" s="28" t="n"/>
      <c r="C47" s="18" t="n"/>
      <c r="D47" s="18" t="n"/>
      <c r="E47" s="18" t="n"/>
      <c r="F47" s="20" t="n"/>
      <c r="G47" s="20" t="n"/>
      <c r="H47" s="20" t="n"/>
      <c r="I47" s="21" t="n"/>
      <c r="J47" s="16">
        <f>IF($A47="","",IFERROR(Assumptions!$B$3,""))</f>
        <v/>
      </c>
      <c r="K47" s="16">
        <f>IF(OR($A47="",$I47=""),"",IFERROR($I47*Assumptions!$B$4,""))</f>
        <v/>
      </c>
      <c r="L47" s="20" t="n"/>
      <c r="M47" s="16">
        <f>IF(OR($A47="",$L47=""),"",IF($L47="No Repair",0,IFERROR(SUMIFS('Line Items'!$K$5:$K$104,'Line Items'!$A$5:$A$104,$A47,'Line Items'!$B$5:$B$104,$L47),"")))</f>
        <v/>
      </c>
      <c r="N47" s="16">
        <f>IF(OR($A47="",$I47="",$L47=""),"",IFERROR(SUM($J47,$K47,$M47),""))</f>
        <v/>
      </c>
    </row>
    <row r="48" ht="28" customHeight="1">
      <c r="A48" s="18" t="n"/>
      <c r="B48" s="28" t="n"/>
      <c r="C48" s="18" t="n"/>
      <c r="D48" s="18" t="n"/>
      <c r="E48" s="18" t="n"/>
      <c r="F48" s="20" t="n"/>
      <c r="G48" s="20" t="n"/>
      <c r="H48" s="20" t="n"/>
      <c r="I48" s="21" t="n"/>
      <c r="J48" s="17">
        <f>IF($A48="","",IFERROR(Assumptions!$B$3,""))</f>
        <v/>
      </c>
      <c r="K48" s="17">
        <f>IF(OR($A48="",$I48=""),"",IFERROR($I48*Assumptions!$B$4,""))</f>
        <v/>
      </c>
      <c r="L48" s="20" t="n"/>
      <c r="M48" s="17">
        <f>IF(OR($A48="",$L48=""),"",IF($L48="No Repair",0,IFERROR(SUMIFS('Line Items'!$K$5:$K$104,'Line Items'!$A$5:$A$104,$A48,'Line Items'!$B$5:$B$104,$L48),"")))</f>
        <v/>
      </c>
      <c r="N48" s="17">
        <f>IF(OR($A48="",$I48="",$L48=""),"",IFERROR(SUM($J48,$K48,$M48),""))</f>
        <v/>
      </c>
    </row>
    <row r="49" ht="28" customHeight="1">
      <c r="A49" s="18" t="n"/>
      <c r="B49" s="28" t="n"/>
      <c r="C49" s="18" t="n"/>
      <c r="D49" s="18" t="n"/>
      <c r="E49" s="18" t="n"/>
      <c r="F49" s="20" t="n"/>
      <c r="G49" s="20" t="n"/>
      <c r="H49" s="20" t="n"/>
      <c r="I49" s="21" t="n"/>
      <c r="J49" s="16">
        <f>IF($A49="","",IFERROR(Assumptions!$B$3,""))</f>
        <v/>
      </c>
      <c r="K49" s="16">
        <f>IF(OR($A49="",$I49=""),"",IFERROR($I49*Assumptions!$B$4,""))</f>
        <v/>
      </c>
      <c r="L49" s="20" t="n"/>
      <c r="M49" s="16">
        <f>IF(OR($A49="",$L49=""),"",IF($L49="No Repair",0,IFERROR(SUMIFS('Line Items'!$K$5:$K$104,'Line Items'!$A$5:$A$104,$A49,'Line Items'!$B$5:$B$104,$L49),"")))</f>
        <v/>
      </c>
      <c r="N49" s="16">
        <f>IF(OR($A49="",$I49="",$L49=""),"",IFERROR(SUM($J49,$K49,$M49),""))</f>
        <v/>
      </c>
    </row>
    <row r="50" ht="28" customHeight="1">
      <c r="A50" s="18" t="n"/>
      <c r="B50" s="28" t="n"/>
      <c r="C50" s="18" t="n"/>
      <c r="D50" s="18" t="n"/>
      <c r="E50" s="18" t="n"/>
      <c r="F50" s="20" t="n"/>
      <c r="G50" s="20" t="n"/>
      <c r="H50" s="20" t="n"/>
      <c r="I50" s="21" t="n"/>
      <c r="J50" s="17">
        <f>IF($A50="","",IFERROR(Assumptions!$B$3,""))</f>
        <v/>
      </c>
      <c r="K50" s="17">
        <f>IF(OR($A50="",$I50=""),"",IFERROR($I50*Assumptions!$B$4,""))</f>
        <v/>
      </c>
      <c r="L50" s="20" t="n"/>
      <c r="M50" s="17">
        <f>IF(OR($A50="",$L50=""),"",IF($L50="No Repair",0,IFERROR(SUMIFS('Line Items'!$K$5:$K$104,'Line Items'!$A$5:$A$104,$A50,'Line Items'!$B$5:$B$104,$L50),"")))</f>
        <v/>
      </c>
      <c r="N50" s="17">
        <f>IF(OR($A50="",$I50="",$L50=""),"",IFERROR(SUM($J50,$K50,$M50),""))</f>
        <v/>
      </c>
    </row>
    <row r="51" ht="28" customHeight="1">
      <c r="A51" s="18" t="n"/>
      <c r="B51" s="28" t="n"/>
      <c r="C51" s="18" t="n"/>
      <c r="D51" s="18" t="n"/>
      <c r="E51" s="18" t="n"/>
      <c r="F51" s="20" t="n"/>
      <c r="G51" s="20" t="n"/>
      <c r="H51" s="20" t="n"/>
      <c r="I51" s="21" t="n"/>
      <c r="J51" s="16">
        <f>IF($A51="","",IFERROR(Assumptions!$B$3,""))</f>
        <v/>
      </c>
      <c r="K51" s="16">
        <f>IF(OR($A51="",$I51=""),"",IFERROR($I51*Assumptions!$B$4,""))</f>
        <v/>
      </c>
      <c r="L51" s="20" t="n"/>
      <c r="M51" s="16">
        <f>IF(OR($A51="",$L51=""),"",IF($L51="No Repair",0,IFERROR(SUMIFS('Line Items'!$K$5:$K$104,'Line Items'!$A$5:$A$104,$A51,'Line Items'!$B$5:$B$104,$L51),"")))</f>
        <v/>
      </c>
      <c r="N51" s="16">
        <f>IF(OR($A51="",$I51="",$L51=""),"",IFERROR(SUM($J51,$K51,$M51),""))</f>
        <v/>
      </c>
    </row>
    <row r="52" ht="28" customHeight="1">
      <c r="A52" s="18" t="n"/>
      <c r="B52" s="28" t="n"/>
      <c r="C52" s="18" t="n"/>
      <c r="D52" s="18" t="n"/>
      <c r="E52" s="18" t="n"/>
      <c r="F52" s="20" t="n"/>
      <c r="G52" s="20" t="n"/>
      <c r="H52" s="20" t="n"/>
      <c r="I52" s="21" t="n"/>
      <c r="J52" s="17">
        <f>IF($A52="","",IFERROR(Assumptions!$B$3,""))</f>
        <v/>
      </c>
      <c r="K52" s="17">
        <f>IF(OR($A52="",$I52=""),"",IFERROR($I52*Assumptions!$B$4,""))</f>
        <v/>
      </c>
      <c r="L52" s="20" t="n"/>
      <c r="M52" s="17">
        <f>IF(OR($A52="",$L52=""),"",IF($L52="No Repair",0,IFERROR(SUMIFS('Line Items'!$K$5:$K$104,'Line Items'!$A$5:$A$104,$A52,'Line Items'!$B$5:$B$104,$L52),"")))</f>
        <v/>
      </c>
      <c r="N52" s="17">
        <f>IF(OR($A52="",$I52="",$L52=""),"",IFERROR(SUM($J52,$K52,$M52),""))</f>
        <v/>
      </c>
    </row>
    <row r="53" ht="28" customHeight="1">
      <c r="A53" s="18" t="n"/>
      <c r="B53" s="28" t="n"/>
      <c r="C53" s="18" t="n"/>
      <c r="D53" s="18" t="n"/>
      <c r="E53" s="18" t="n"/>
      <c r="F53" s="20" t="n"/>
      <c r="G53" s="20" t="n"/>
      <c r="H53" s="20" t="n"/>
      <c r="I53" s="21" t="n"/>
      <c r="J53" s="16">
        <f>IF($A53="","",IFERROR(Assumptions!$B$3,""))</f>
        <v/>
      </c>
      <c r="K53" s="16">
        <f>IF(OR($A53="",$I53=""),"",IFERROR($I53*Assumptions!$B$4,""))</f>
        <v/>
      </c>
      <c r="L53" s="20" t="n"/>
      <c r="M53" s="16">
        <f>IF(OR($A53="",$L53=""),"",IF($L53="No Repair",0,IFERROR(SUMIFS('Line Items'!$K$5:$K$104,'Line Items'!$A$5:$A$104,$A53,'Line Items'!$B$5:$B$104,$L53),"")))</f>
        <v/>
      </c>
      <c r="N53" s="16">
        <f>IF(OR($A53="",$I53="",$L53=""),"",IFERROR(SUM($J53,$K53,$M53),""))</f>
        <v/>
      </c>
    </row>
    <row r="54" ht="28" customHeight="1">
      <c r="A54" s="18" t="n"/>
      <c r="B54" s="28" t="n"/>
      <c r="C54" s="18" t="n"/>
      <c r="D54" s="18" t="n"/>
      <c r="E54" s="18" t="n"/>
      <c r="F54" s="20" t="n"/>
      <c r="G54" s="20" t="n"/>
      <c r="H54" s="20" t="n"/>
      <c r="I54" s="21" t="n"/>
      <c r="J54" s="17">
        <f>IF($A54="","",IFERROR(Assumptions!$B$3,""))</f>
        <v/>
      </c>
      <c r="K54" s="17">
        <f>IF(OR($A54="",$I54=""),"",IFERROR($I54*Assumptions!$B$4,""))</f>
        <v/>
      </c>
      <c r="L54" s="20" t="n"/>
      <c r="M54" s="17">
        <f>IF(OR($A54="",$L54=""),"",IF($L54="No Repair",0,IFERROR(SUMIFS('Line Items'!$K$5:$K$104,'Line Items'!$A$5:$A$104,$A54,'Line Items'!$B$5:$B$104,$L54),"")))</f>
        <v/>
      </c>
      <c r="N54" s="17">
        <f>IF(OR($A54="",$I54="",$L54=""),"",IFERROR(SUM($J54,$K54,$M54),""))</f>
        <v/>
      </c>
    </row>
    <row r="55" ht="28" customHeight="1">
      <c r="A55" s="18" t="n"/>
      <c r="B55" s="28" t="n"/>
      <c r="C55" s="18" t="n"/>
      <c r="D55" s="18" t="n"/>
      <c r="E55" s="18" t="n"/>
      <c r="F55" s="20" t="n"/>
      <c r="G55" s="20" t="n"/>
      <c r="H55" s="20" t="n"/>
      <c r="I55" s="21" t="n"/>
      <c r="J55" s="16">
        <f>IF($A55="","",IFERROR(Assumptions!$B$3,""))</f>
        <v/>
      </c>
      <c r="K55" s="16">
        <f>IF(OR($A55="",$I55=""),"",IFERROR($I55*Assumptions!$B$4,""))</f>
        <v/>
      </c>
      <c r="L55" s="20" t="n"/>
      <c r="M55" s="16">
        <f>IF(OR($A55="",$L55=""),"",IF($L55="No Repair",0,IFERROR(SUMIFS('Line Items'!$K$5:$K$104,'Line Items'!$A$5:$A$104,$A55,'Line Items'!$B$5:$B$104,$L55),"")))</f>
        <v/>
      </c>
      <c r="N55" s="16">
        <f>IF(OR($A55="",$I55="",$L55=""),"",IFERROR(SUM($J55,$K55,$M55),""))</f>
        <v/>
      </c>
    </row>
    <row r="56" ht="28" customHeight="1">
      <c r="A56" s="18" t="n"/>
      <c r="B56" s="28" t="n"/>
      <c r="C56" s="18" t="n"/>
      <c r="D56" s="18" t="n"/>
      <c r="E56" s="18" t="n"/>
      <c r="F56" s="20" t="n"/>
      <c r="G56" s="20" t="n"/>
      <c r="H56" s="20" t="n"/>
      <c r="I56" s="21" t="n"/>
      <c r="J56" s="17">
        <f>IF($A56="","",IFERROR(Assumptions!$B$3,""))</f>
        <v/>
      </c>
      <c r="K56" s="17">
        <f>IF(OR($A56="",$I56=""),"",IFERROR($I56*Assumptions!$B$4,""))</f>
        <v/>
      </c>
      <c r="L56" s="20" t="n"/>
      <c r="M56" s="17">
        <f>IF(OR($A56="",$L56=""),"",IF($L56="No Repair",0,IFERROR(SUMIFS('Line Items'!$K$5:$K$104,'Line Items'!$A$5:$A$104,$A56,'Line Items'!$B$5:$B$104,$L56),"")))</f>
        <v/>
      </c>
      <c r="N56" s="17">
        <f>IF(OR($A56="",$I56="",$L56=""),"",IFERROR(SUM($J56,$K56,$M56),""))</f>
        <v/>
      </c>
    </row>
    <row r="57" ht="28" customHeight="1">
      <c r="A57" s="18" t="n"/>
      <c r="B57" s="28" t="n"/>
      <c r="C57" s="18" t="n"/>
      <c r="D57" s="18" t="n"/>
      <c r="E57" s="18" t="n"/>
      <c r="F57" s="20" t="n"/>
      <c r="G57" s="20" t="n"/>
      <c r="H57" s="20" t="n"/>
      <c r="I57" s="21" t="n"/>
      <c r="J57" s="16">
        <f>IF($A57="","",IFERROR(Assumptions!$B$3,""))</f>
        <v/>
      </c>
      <c r="K57" s="16">
        <f>IF(OR($A57="",$I57=""),"",IFERROR($I57*Assumptions!$B$4,""))</f>
        <v/>
      </c>
      <c r="L57" s="20" t="n"/>
      <c r="M57" s="16">
        <f>IF(OR($A57="",$L57=""),"",IF($L57="No Repair",0,IFERROR(SUMIFS('Line Items'!$K$5:$K$104,'Line Items'!$A$5:$A$104,$A57,'Line Items'!$B$5:$B$104,$L57),"")))</f>
        <v/>
      </c>
      <c r="N57" s="16">
        <f>IF(OR($A57="",$I57="",$L57=""),"",IFERROR(SUM($J57,$K57,$M57),""))</f>
        <v/>
      </c>
    </row>
    <row r="58" ht="28" customHeight="1">
      <c r="A58" s="18" t="n"/>
      <c r="B58" s="28" t="n"/>
      <c r="C58" s="18" t="n"/>
      <c r="D58" s="18" t="n"/>
      <c r="E58" s="18" t="n"/>
      <c r="F58" s="20" t="n"/>
      <c r="G58" s="20" t="n"/>
      <c r="H58" s="20" t="n"/>
      <c r="I58" s="21" t="n"/>
      <c r="J58" s="17">
        <f>IF($A58="","",IFERROR(Assumptions!$B$3,""))</f>
        <v/>
      </c>
      <c r="K58" s="17">
        <f>IF(OR($A58="",$I58=""),"",IFERROR($I58*Assumptions!$B$4,""))</f>
        <v/>
      </c>
      <c r="L58" s="20" t="n"/>
      <c r="M58" s="17">
        <f>IF(OR($A58="",$L58=""),"",IF($L58="No Repair",0,IFERROR(SUMIFS('Line Items'!$K$5:$K$104,'Line Items'!$A$5:$A$104,$A58,'Line Items'!$B$5:$B$104,$L58),"")))</f>
        <v/>
      </c>
      <c r="N58" s="17">
        <f>IF(OR($A58="",$I58="",$L58=""),"",IFERROR(SUM($J58,$K58,$M58),""))</f>
        <v/>
      </c>
    </row>
    <row r="59" ht="28" customHeight="1">
      <c r="A59" s="18" t="n"/>
      <c r="B59" s="28" t="n"/>
      <c r="C59" s="18" t="n"/>
      <c r="D59" s="18" t="n"/>
      <c r="E59" s="18" t="n"/>
      <c r="F59" s="20" t="n"/>
      <c r="G59" s="20" t="n"/>
      <c r="H59" s="20" t="n"/>
      <c r="I59" s="21" t="n"/>
      <c r="J59" s="16">
        <f>IF($A59="","",IFERROR(Assumptions!$B$3,""))</f>
        <v/>
      </c>
      <c r="K59" s="16">
        <f>IF(OR($A59="",$I59=""),"",IFERROR($I59*Assumptions!$B$4,""))</f>
        <v/>
      </c>
      <c r="L59" s="20" t="n"/>
      <c r="M59" s="16">
        <f>IF(OR($A59="",$L59=""),"",IF($L59="No Repair",0,IFERROR(SUMIFS('Line Items'!$K$5:$K$104,'Line Items'!$A$5:$A$104,$A59,'Line Items'!$B$5:$B$104,$L59),"")))</f>
        <v/>
      </c>
      <c r="N59" s="16">
        <f>IF(OR($A59="",$I59="",$L59=""),"",IFERROR(SUM($J59,$K59,$M59),""))</f>
        <v/>
      </c>
    </row>
    <row r="60" ht="28" customHeight="1">
      <c r="A60" s="18" t="n"/>
      <c r="B60" s="28" t="n"/>
      <c r="C60" s="18" t="n"/>
      <c r="D60" s="18" t="n"/>
      <c r="E60" s="18" t="n"/>
      <c r="F60" s="20" t="n"/>
      <c r="G60" s="20" t="n"/>
      <c r="H60" s="20" t="n"/>
      <c r="I60" s="21" t="n"/>
      <c r="J60" s="17">
        <f>IF($A60="","",IFERROR(Assumptions!$B$3,""))</f>
        <v/>
      </c>
      <c r="K60" s="17">
        <f>IF(OR($A60="",$I60=""),"",IFERROR($I60*Assumptions!$B$4,""))</f>
        <v/>
      </c>
      <c r="L60" s="20" t="n"/>
      <c r="M60" s="17">
        <f>IF(OR($A60="",$L60=""),"",IF($L60="No Repair",0,IFERROR(SUMIFS('Line Items'!$K$5:$K$104,'Line Items'!$A$5:$A$104,$A60,'Line Items'!$B$5:$B$104,$L60),"")))</f>
        <v/>
      </c>
      <c r="N60" s="17">
        <f>IF(OR($A60="",$I60="",$L60=""),"",IFERROR(SUM($J60,$K60,$M60),""))</f>
        <v/>
      </c>
    </row>
    <row r="61" ht="28" customHeight="1">
      <c r="A61" s="18" t="n"/>
      <c r="B61" s="28" t="n"/>
      <c r="C61" s="18" t="n"/>
      <c r="D61" s="18" t="n"/>
      <c r="E61" s="18" t="n"/>
      <c r="F61" s="20" t="n"/>
      <c r="G61" s="20" t="n"/>
      <c r="H61" s="20" t="n"/>
      <c r="I61" s="21" t="n"/>
      <c r="J61" s="16">
        <f>IF($A61="","",IFERROR(Assumptions!$B$3,""))</f>
        <v/>
      </c>
      <c r="K61" s="16">
        <f>IF(OR($A61="",$I61=""),"",IFERROR($I61*Assumptions!$B$4,""))</f>
        <v/>
      </c>
      <c r="L61" s="20" t="n"/>
      <c r="M61" s="16">
        <f>IF(OR($A61="",$L61=""),"",IF($L61="No Repair",0,IFERROR(SUMIFS('Line Items'!$K$5:$K$104,'Line Items'!$A$5:$A$104,$A61,'Line Items'!$B$5:$B$104,$L61),"")))</f>
        <v/>
      </c>
      <c r="N61" s="16">
        <f>IF(OR($A61="",$I61="",$L61=""),"",IFERROR(SUM($J61,$K61,$M61),""))</f>
        <v/>
      </c>
    </row>
    <row r="62" ht="28" customHeight="1">
      <c r="A62" s="18" t="n"/>
      <c r="B62" s="28" t="n"/>
      <c r="C62" s="18" t="n"/>
      <c r="D62" s="18" t="n"/>
      <c r="E62" s="18" t="n"/>
      <c r="F62" s="20" t="n"/>
      <c r="G62" s="20" t="n"/>
      <c r="H62" s="20" t="n"/>
      <c r="I62" s="21" t="n"/>
      <c r="J62" s="17">
        <f>IF($A62="","",IFERROR(Assumptions!$B$3,""))</f>
        <v/>
      </c>
      <c r="K62" s="17">
        <f>IF(OR($A62="",$I62=""),"",IFERROR($I62*Assumptions!$B$4,""))</f>
        <v/>
      </c>
      <c r="L62" s="20" t="n"/>
      <c r="M62" s="17">
        <f>IF(OR($A62="",$L62=""),"",IF($L62="No Repair",0,IFERROR(SUMIFS('Line Items'!$K$5:$K$104,'Line Items'!$A$5:$A$104,$A62,'Line Items'!$B$5:$B$104,$L62),"")))</f>
        <v/>
      </c>
      <c r="N62" s="17">
        <f>IF(OR($A62="",$I62="",$L62=""),"",IFERROR(SUM($J62,$K62,$M62),""))</f>
        <v/>
      </c>
    </row>
    <row r="63" ht="28" customHeight="1">
      <c r="A63" s="18" t="n"/>
      <c r="B63" s="28" t="n"/>
      <c r="C63" s="18" t="n"/>
      <c r="D63" s="18" t="n"/>
      <c r="E63" s="18" t="n"/>
      <c r="F63" s="20" t="n"/>
      <c r="G63" s="20" t="n"/>
      <c r="H63" s="20" t="n"/>
      <c r="I63" s="21" t="n"/>
      <c r="J63" s="16">
        <f>IF($A63="","",IFERROR(Assumptions!$B$3,""))</f>
        <v/>
      </c>
      <c r="K63" s="16">
        <f>IF(OR($A63="",$I63=""),"",IFERROR($I63*Assumptions!$B$4,""))</f>
        <v/>
      </c>
      <c r="L63" s="20" t="n"/>
      <c r="M63" s="16">
        <f>IF(OR($A63="",$L63=""),"",IF($L63="No Repair",0,IFERROR(SUMIFS('Line Items'!$K$5:$K$104,'Line Items'!$A$5:$A$104,$A63,'Line Items'!$B$5:$B$104,$L63),"")))</f>
        <v/>
      </c>
      <c r="N63" s="16">
        <f>IF(OR($A63="",$I63="",$L63=""),"",IFERROR(SUM($J63,$K63,$M63),""))</f>
        <v/>
      </c>
    </row>
    <row r="64" ht="28" customHeight="1">
      <c r="A64" s="18" t="n"/>
      <c r="B64" s="28" t="n"/>
      <c r="C64" s="18" t="n"/>
      <c r="D64" s="18" t="n"/>
      <c r="E64" s="18" t="n"/>
      <c r="F64" s="20" t="n"/>
      <c r="G64" s="20" t="n"/>
      <c r="H64" s="20" t="n"/>
      <c r="I64" s="21" t="n"/>
      <c r="J64" s="17">
        <f>IF($A64="","",IFERROR(Assumptions!$B$3,""))</f>
        <v/>
      </c>
      <c r="K64" s="17">
        <f>IF(OR($A64="",$I64=""),"",IFERROR($I64*Assumptions!$B$4,""))</f>
        <v/>
      </c>
      <c r="L64" s="20" t="n"/>
      <c r="M64" s="17">
        <f>IF(OR($A64="",$L64=""),"",IF($L64="No Repair",0,IFERROR(SUMIFS('Line Items'!$K$5:$K$104,'Line Items'!$A$5:$A$104,$A64,'Line Items'!$B$5:$B$104,$L64),"")))</f>
        <v/>
      </c>
      <c r="N64" s="17">
        <f>IF(OR($A64="",$I64="",$L64=""),"",IFERROR(SUM($J64,$K64,$M64),""))</f>
        <v/>
      </c>
    </row>
    <row r="65" ht="28" customHeight="1">
      <c r="A65" s="18" t="n"/>
      <c r="B65" s="28" t="n"/>
      <c r="C65" s="18" t="n"/>
      <c r="D65" s="18" t="n"/>
      <c r="E65" s="18" t="n"/>
      <c r="F65" s="20" t="n"/>
      <c r="G65" s="20" t="n"/>
      <c r="H65" s="20" t="n"/>
      <c r="I65" s="21" t="n"/>
      <c r="J65" s="16">
        <f>IF($A65="","",IFERROR(Assumptions!$B$3,""))</f>
        <v/>
      </c>
      <c r="K65" s="16">
        <f>IF(OR($A65="",$I65=""),"",IFERROR($I65*Assumptions!$B$4,""))</f>
        <v/>
      </c>
      <c r="L65" s="20" t="n"/>
      <c r="M65" s="16">
        <f>IF(OR($A65="",$L65=""),"",IF($L65="No Repair",0,IFERROR(SUMIFS('Line Items'!$K$5:$K$104,'Line Items'!$A$5:$A$104,$A65,'Line Items'!$B$5:$B$104,$L65),"")))</f>
        <v/>
      </c>
      <c r="N65" s="16">
        <f>IF(OR($A65="",$I65="",$L65=""),"",IFERROR(SUM($J65,$K65,$M65),""))</f>
        <v/>
      </c>
    </row>
    <row r="66" ht="28" customHeight="1">
      <c r="A66" s="18" t="n"/>
      <c r="B66" s="28" t="n"/>
      <c r="C66" s="18" t="n"/>
      <c r="D66" s="18" t="n"/>
      <c r="E66" s="18" t="n"/>
      <c r="F66" s="20" t="n"/>
      <c r="G66" s="20" t="n"/>
      <c r="H66" s="20" t="n"/>
      <c r="I66" s="21" t="n"/>
      <c r="J66" s="17">
        <f>IF($A66="","",IFERROR(Assumptions!$B$3,""))</f>
        <v/>
      </c>
      <c r="K66" s="17">
        <f>IF(OR($A66="",$I66=""),"",IFERROR($I66*Assumptions!$B$4,""))</f>
        <v/>
      </c>
      <c r="L66" s="20" t="n"/>
      <c r="M66" s="17">
        <f>IF(OR($A66="",$L66=""),"",IF($L66="No Repair",0,IFERROR(SUMIFS('Line Items'!$K$5:$K$104,'Line Items'!$A$5:$A$104,$A66,'Line Items'!$B$5:$B$104,$L66),"")))</f>
        <v/>
      </c>
      <c r="N66" s="17">
        <f>IF(OR($A66="",$I66="",$L66=""),"",IFERROR(SUM($J66,$K66,$M66),""))</f>
        <v/>
      </c>
    </row>
    <row r="67" ht="28" customHeight="1">
      <c r="A67" s="18" t="n"/>
      <c r="B67" s="28" t="n"/>
      <c r="C67" s="18" t="n"/>
      <c r="D67" s="18" t="n"/>
      <c r="E67" s="18" t="n"/>
      <c r="F67" s="20" t="n"/>
      <c r="G67" s="20" t="n"/>
      <c r="H67" s="20" t="n"/>
      <c r="I67" s="21" t="n"/>
      <c r="J67" s="16">
        <f>IF($A67="","",IFERROR(Assumptions!$B$3,""))</f>
        <v/>
      </c>
      <c r="K67" s="16">
        <f>IF(OR($A67="",$I67=""),"",IFERROR($I67*Assumptions!$B$4,""))</f>
        <v/>
      </c>
      <c r="L67" s="20" t="n"/>
      <c r="M67" s="16">
        <f>IF(OR($A67="",$L67=""),"",IF($L67="No Repair",0,IFERROR(SUMIFS('Line Items'!$K$5:$K$104,'Line Items'!$A$5:$A$104,$A67,'Line Items'!$B$5:$B$104,$L67),"")))</f>
        <v/>
      </c>
      <c r="N67" s="16">
        <f>IF(OR($A67="",$I67="",$L67=""),"",IFERROR(SUM($J67,$K67,$M67),""))</f>
        <v/>
      </c>
    </row>
    <row r="68" ht="28" customHeight="1">
      <c r="A68" s="18" t="n"/>
      <c r="B68" s="28" t="n"/>
      <c r="C68" s="18" t="n"/>
      <c r="D68" s="18" t="n"/>
      <c r="E68" s="18" t="n"/>
      <c r="F68" s="20" t="n"/>
      <c r="G68" s="20" t="n"/>
      <c r="H68" s="20" t="n"/>
      <c r="I68" s="21" t="n"/>
      <c r="J68" s="17">
        <f>IF($A68="","",IFERROR(Assumptions!$B$3,""))</f>
        <v/>
      </c>
      <c r="K68" s="17">
        <f>IF(OR($A68="",$I68=""),"",IFERROR($I68*Assumptions!$B$4,""))</f>
        <v/>
      </c>
      <c r="L68" s="20" t="n"/>
      <c r="M68" s="17">
        <f>IF(OR($A68="",$L68=""),"",IF($L68="No Repair",0,IFERROR(SUMIFS('Line Items'!$K$5:$K$104,'Line Items'!$A$5:$A$104,$A68,'Line Items'!$B$5:$B$104,$L68),"")))</f>
        <v/>
      </c>
      <c r="N68" s="17">
        <f>IF(OR($A68="",$I68="",$L68=""),"",IFERROR(SUM($J68,$K68,$M68),""))</f>
        <v/>
      </c>
    </row>
    <row r="69" ht="28" customHeight="1">
      <c r="A69" s="18" t="n"/>
      <c r="B69" s="28" t="n"/>
      <c r="C69" s="18" t="n"/>
      <c r="D69" s="18" t="n"/>
      <c r="E69" s="18" t="n"/>
      <c r="F69" s="20" t="n"/>
      <c r="G69" s="20" t="n"/>
      <c r="H69" s="20" t="n"/>
      <c r="I69" s="21" t="n"/>
      <c r="J69" s="16">
        <f>IF($A69="","",IFERROR(Assumptions!$B$3,""))</f>
        <v/>
      </c>
      <c r="K69" s="16">
        <f>IF(OR($A69="",$I69=""),"",IFERROR($I69*Assumptions!$B$4,""))</f>
        <v/>
      </c>
      <c r="L69" s="20" t="n"/>
      <c r="M69" s="16">
        <f>IF(OR($A69="",$L69=""),"",IF($L69="No Repair",0,IFERROR(SUMIFS('Line Items'!$K$5:$K$104,'Line Items'!$A$5:$A$104,$A69,'Line Items'!$B$5:$B$104,$L69),"")))</f>
        <v/>
      </c>
      <c r="N69" s="16">
        <f>IF(OR($A69="",$I69="",$L69=""),"",IFERROR(SUM($J69,$K69,$M69),""))</f>
        <v/>
      </c>
    </row>
    <row r="70" ht="28" customHeight="1">
      <c r="A70" s="18" t="n"/>
      <c r="B70" s="28" t="n"/>
      <c r="C70" s="18" t="n"/>
      <c r="D70" s="18" t="n"/>
      <c r="E70" s="18" t="n"/>
      <c r="F70" s="20" t="n"/>
      <c r="G70" s="20" t="n"/>
      <c r="H70" s="20" t="n"/>
      <c r="I70" s="21" t="n"/>
      <c r="J70" s="17">
        <f>IF($A70="","",IFERROR(Assumptions!$B$3,""))</f>
        <v/>
      </c>
      <c r="K70" s="17">
        <f>IF(OR($A70="",$I70=""),"",IFERROR($I70*Assumptions!$B$4,""))</f>
        <v/>
      </c>
      <c r="L70" s="20" t="n"/>
      <c r="M70" s="17">
        <f>IF(OR($A70="",$L70=""),"",IF($L70="No Repair",0,IFERROR(SUMIFS('Line Items'!$K$5:$K$104,'Line Items'!$A$5:$A$104,$A70,'Line Items'!$B$5:$B$104,$L70),"")))</f>
        <v/>
      </c>
      <c r="N70" s="17">
        <f>IF(OR($A70="",$I70="",$L70=""),"",IFERROR(SUM($J70,$K70,$M70),""))</f>
        <v/>
      </c>
    </row>
    <row r="71" ht="28" customHeight="1">
      <c r="A71" s="18" t="n"/>
      <c r="B71" s="28" t="n"/>
      <c r="C71" s="18" t="n"/>
      <c r="D71" s="18" t="n"/>
      <c r="E71" s="18" t="n"/>
      <c r="F71" s="20" t="n"/>
      <c r="G71" s="20" t="n"/>
      <c r="H71" s="20" t="n"/>
      <c r="I71" s="21" t="n"/>
      <c r="J71" s="16">
        <f>IF($A71="","",IFERROR(Assumptions!$B$3,""))</f>
        <v/>
      </c>
      <c r="K71" s="16">
        <f>IF(OR($A71="",$I71=""),"",IFERROR($I71*Assumptions!$B$4,""))</f>
        <v/>
      </c>
      <c r="L71" s="20" t="n"/>
      <c r="M71" s="16">
        <f>IF(OR($A71="",$L71=""),"",IF($L71="No Repair",0,IFERROR(SUMIFS('Line Items'!$K$5:$K$104,'Line Items'!$A$5:$A$104,$A71,'Line Items'!$B$5:$B$104,$L71),"")))</f>
        <v/>
      </c>
      <c r="N71" s="16">
        <f>IF(OR($A71="",$I71="",$L71=""),"",IFERROR(SUM($J71,$K71,$M71),""))</f>
        <v/>
      </c>
    </row>
    <row r="72" ht="28" customHeight="1">
      <c r="A72" s="18" t="n"/>
      <c r="B72" s="28" t="n"/>
      <c r="C72" s="18" t="n"/>
      <c r="D72" s="18" t="n"/>
      <c r="E72" s="18" t="n"/>
      <c r="F72" s="20" t="n"/>
      <c r="G72" s="20" t="n"/>
      <c r="H72" s="20" t="n"/>
      <c r="I72" s="21" t="n"/>
      <c r="J72" s="17">
        <f>IF($A72="","",IFERROR(Assumptions!$B$3,""))</f>
        <v/>
      </c>
      <c r="K72" s="17">
        <f>IF(OR($A72="",$I72=""),"",IFERROR($I72*Assumptions!$B$4,""))</f>
        <v/>
      </c>
      <c r="L72" s="20" t="n"/>
      <c r="M72" s="17">
        <f>IF(OR($A72="",$L72=""),"",IF($L72="No Repair",0,IFERROR(SUMIFS('Line Items'!$K$5:$K$104,'Line Items'!$A$5:$A$104,$A72,'Line Items'!$B$5:$B$104,$L72),"")))</f>
        <v/>
      </c>
      <c r="N72" s="17">
        <f>IF(OR($A72="",$I72="",$L72=""),"",IFERROR(SUM($J72,$K72,$M72),""))</f>
        <v/>
      </c>
    </row>
    <row r="73" ht="28" customHeight="1">
      <c r="A73" s="18" t="n"/>
      <c r="B73" s="28" t="n"/>
      <c r="C73" s="18" t="n"/>
      <c r="D73" s="18" t="n"/>
      <c r="E73" s="18" t="n"/>
      <c r="F73" s="20" t="n"/>
      <c r="G73" s="20" t="n"/>
      <c r="H73" s="20" t="n"/>
      <c r="I73" s="21" t="n"/>
      <c r="J73" s="16">
        <f>IF($A73="","",IFERROR(Assumptions!$B$3,""))</f>
        <v/>
      </c>
      <c r="K73" s="16">
        <f>IF(OR($A73="",$I73=""),"",IFERROR($I73*Assumptions!$B$4,""))</f>
        <v/>
      </c>
      <c r="L73" s="20" t="n"/>
      <c r="M73" s="16">
        <f>IF(OR($A73="",$L73=""),"",IF($L73="No Repair",0,IFERROR(SUMIFS('Line Items'!$K$5:$K$104,'Line Items'!$A$5:$A$104,$A73,'Line Items'!$B$5:$B$104,$L73),"")))</f>
        <v/>
      </c>
      <c r="N73" s="16">
        <f>IF(OR($A73="",$I73="",$L73=""),"",IFERROR(SUM($J73,$K73,$M73),""))</f>
        <v/>
      </c>
    </row>
    <row r="74" ht="28" customHeight="1">
      <c r="A74" s="18" t="n"/>
      <c r="B74" s="28" t="n"/>
      <c r="C74" s="18" t="n"/>
      <c r="D74" s="18" t="n"/>
      <c r="E74" s="18" t="n"/>
      <c r="F74" s="20" t="n"/>
      <c r="G74" s="20" t="n"/>
      <c r="H74" s="20" t="n"/>
      <c r="I74" s="21" t="n"/>
      <c r="J74" s="17">
        <f>IF($A74="","",IFERROR(Assumptions!$B$3,""))</f>
        <v/>
      </c>
      <c r="K74" s="17">
        <f>IF(OR($A74="",$I74=""),"",IFERROR($I74*Assumptions!$B$4,""))</f>
        <v/>
      </c>
      <c r="L74" s="20" t="n"/>
      <c r="M74" s="17">
        <f>IF(OR($A74="",$L74=""),"",IF($L74="No Repair",0,IFERROR(SUMIFS('Line Items'!$K$5:$K$104,'Line Items'!$A$5:$A$104,$A74,'Line Items'!$B$5:$B$104,$L74),"")))</f>
        <v/>
      </c>
      <c r="N74" s="17">
        <f>IF(OR($A74="",$I74="",$L74=""),"",IFERROR(SUM($J74,$K74,$M74),""))</f>
        <v/>
      </c>
    </row>
    <row r="75" ht="28" customHeight="1">
      <c r="A75" s="18" t="n"/>
      <c r="B75" s="28" t="n"/>
      <c r="C75" s="18" t="n"/>
      <c r="D75" s="18" t="n"/>
      <c r="E75" s="18" t="n"/>
      <c r="F75" s="20" t="n"/>
      <c r="G75" s="20" t="n"/>
      <c r="H75" s="20" t="n"/>
      <c r="I75" s="21" t="n"/>
      <c r="J75" s="16">
        <f>IF($A75="","",IFERROR(Assumptions!$B$3,""))</f>
        <v/>
      </c>
      <c r="K75" s="16">
        <f>IF(OR($A75="",$I75=""),"",IFERROR($I75*Assumptions!$B$4,""))</f>
        <v/>
      </c>
      <c r="L75" s="20" t="n"/>
      <c r="M75" s="16">
        <f>IF(OR($A75="",$L75=""),"",IF($L75="No Repair",0,IFERROR(SUMIFS('Line Items'!$K$5:$K$104,'Line Items'!$A$5:$A$104,$A75,'Line Items'!$B$5:$B$104,$L75),"")))</f>
        <v/>
      </c>
      <c r="N75" s="16">
        <f>IF(OR($A75="",$I75="",$L75=""),"",IFERROR(SUM($J75,$K75,$M75),""))</f>
        <v/>
      </c>
    </row>
    <row r="76" ht="28" customHeight="1">
      <c r="A76" s="18" t="n"/>
      <c r="B76" s="28" t="n"/>
      <c r="C76" s="18" t="n"/>
      <c r="D76" s="18" t="n"/>
      <c r="E76" s="18" t="n"/>
      <c r="F76" s="20" t="n"/>
      <c r="G76" s="20" t="n"/>
      <c r="H76" s="20" t="n"/>
      <c r="I76" s="21" t="n"/>
      <c r="J76" s="17">
        <f>IF($A76="","",IFERROR(Assumptions!$B$3,""))</f>
        <v/>
      </c>
      <c r="K76" s="17">
        <f>IF(OR($A76="",$I76=""),"",IFERROR($I76*Assumptions!$B$4,""))</f>
        <v/>
      </c>
      <c r="L76" s="20" t="n"/>
      <c r="M76" s="17">
        <f>IF(OR($A76="",$L76=""),"",IF($L76="No Repair",0,IFERROR(SUMIFS('Line Items'!$K$5:$K$104,'Line Items'!$A$5:$A$104,$A76,'Line Items'!$B$5:$B$104,$L76),"")))</f>
        <v/>
      </c>
      <c r="N76" s="17">
        <f>IF(OR($A76="",$I76="",$L76=""),"",IFERROR(SUM($J76,$K76,$M76),""))</f>
        <v/>
      </c>
    </row>
    <row r="77" ht="28" customHeight="1">
      <c r="A77" s="18" t="n"/>
      <c r="B77" s="28" t="n"/>
      <c r="C77" s="18" t="n"/>
      <c r="D77" s="18" t="n"/>
      <c r="E77" s="18" t="n"/>
      <c r="F77" s="20" t="n"/>
      <c r="G77" s="20" t="n"/>
      <c r="H77" s="20" t="n"/>
      <c r="I77" s="21" t="n"/>
      <c r="J77" s="16">
        <f>IF($A77="","",IFERROR(Assumptions!$B$3,""))</f>
        <v/>
      </c>
      <c r="K77" s="16">
        <f>IF(OR($A77="",$I77=""),"",IFERROR($I77*Assumptions!$B$4,""))</f>
        <v/>
      </c>
      <c r="L77" s="20" t="n"/>
      <c r="M77" s="16">
        <f>IF(OR($A77="",$L77=""),"",IF($L77="No Repair",0,IFERROR(SUMIFS('Line Items'!$K$5:$K$104,'Line Items'!$A$5:$A$104,$A77,'Line Items'!$B$5:$B$104,$L77),"")))</f>
        <v/>
      </c>
      <c r="N77" s="16">
        <f>IF(OR($A77="",$I77="",$L77=""),"",IFERROR(SUM($J77,$K77,$M77),""))</f>
        <v/>
      </c>
    </row>
    <row r="78" ht="28" customHeight="1">
      <c r="A78" s="18" t="n"/>
      <c r="B78" s="28" t="n"/>
      <c r="C78" s="18" t="n"/>
      <c r="D78" s="18" t="n"/>
      <c r="E78" s="18" t="n"/>
      <c r="F78" s="20" t="n"/>
      <c r="G78" s="20" t="n"/>
      <c r="H78" s="20" t="n"/>
      <c r="I78" s="21" t="n"/>
      <c r="J78" s="17">
        <f>IF($A78="","",IFERROR(Assumptions!$B$3,""))</f>
        <v/>
      </c>
      <c r="K78" s="17">
        <f>IF(OR($A78="",$I78=""),"",IFERROR($I78*Assumptions!$B$4,""))</f>
        <v/>
      </c>
      <c r="L78" s="20" t="n"/>
      <c r="M78" s="17">
        <f>IF(OR($A78="",$L78=""),"",IF($L78="No Repair",0,IFERROR(SUMIFS('Line Items'!$K$5:$K$104,'Line Items'!$A$5:$A$104,$A78,'Line Items'!$B$5:$B$104,$L78),"")))</f>
        <v/>
      </c>
      <c r="N78" s="17">
        <f>IF(OR($A78="",$I78="",$L78=""),"",IFERROR(SUM($J78,$K78,$M78),""))</f>
        <v/>
      </c>
    </row>
    <row r="79" ht="28" customHeight="1">
      <c r="A79" s="18" t="n"/>
      <c r="B79" s="28" t="n"/>
      <c r="C79" s="18" t="n"/>
      <c r="D79" s="18" t="n"/>
      <c r="E79" s="18" t="n"/>
      <c r="F79" s="20" t="n"/>
      <c r="G79" s="20" t="n"/>
      <c r="H79" s="20" t="n"/>
      <c r="I79" s="21" t="n"/>
      <c r="J79" s="16">
        <f>IF($A79="","",IFERROR(Assumptions!$B$3,""))</f>
        <v/>
      </c>
      <c r="K79" s="16">
        <f>IF(OR($A79="",$I79=""),"",IFERROR($I79*Assumptions!$B$4,""))</f>
        <v/>
      </c>
      <c r="L79" s="20" t="n"/>
      <c r="M79" s="16">
        <f>IF(OR($A79="",$L79=""),"",IF($L79="No Repair",0,IFERROR(SUMIFS('Line Items'!$K$5:$K$104,'Line Items'!$A$5:$A$104,$A79,'Line Items'!$B$5:$B$104,$L79),"")))</f>
        <v/>
      </c>
      <c r="N79" s="16">
        <f>IF(OR($A79="",$I79="",$L79=""),"",IFERROR(SUM($J79,$K79,$M79),""))</f>
        <v/>
      </c>
    </row>
    <row r="80" ht="28" customHeight="1">
      <c r="A80" s="18" t="n"/>
      <c r="B80" s="28" t="n"/>
      <c r="C80" s="18" t="n"/>
      <c r="D80" s="18" t="n"/>
      <c r="E80" s="18" t="n"/>
      <c r="F80" s="20" t="n"/>
      <c r="G80" s="20" t="n"/>
      <c r="H80" s="20" t="n"/>
      <c r="I80" s="21" t="n"/>
      <c r="J80" s="17">
        <f>IF($A80="","",IFERROR(Assumptions!$B$3,""))</f>
        <v/>
      </c>
      <c r="K80" s="17">
        <f>IF(OR($A80="",$I80=""),"",IFERROR($I80*Assumptions!$B$4,""))</f>
        <v/>
      </c>
      <c r="L80" s="20" t="n"/>
      <c r="M80" s="17">
        <f>IF(OR($A80="",$L80=""),"",IF($L80="No Repair",0,IFERROR(SUMIFS('Line Items'!$K$5:$K$104,'Line Items'!$A$5:$A$104,$A80,'Line Items'!$B$5:$B$104,$L80),"")))</f>
        <v/>
      </c>
      <c r="N80" s="17">
        <f>IF(OR($A80="",$I80="",$L80=""),"",IFERROR(SUM($J80,$K80,$M80),""))</f>
        <v/>
      </c>
    </row>
    <row r="81" ht="28" customHeight="1">
      <c r="A81" s="18" t="n"/>
      <c r="B81" s="28" t="n"/>
      <c r="C81" s="18" t="n"/>
      <c r="D81" s="18" t="n"/>
      <c r="E81" s="18" t="n"/>
      <c r="F81" s="20" t="n"/>
      <c r="G81" s="20" t="n"/>
      <c r="H81" s="20" t="n"/>
      <c r="I81" s="21" t="n"/>
      <c r="J81" s="16">
        <f>IF($A81="","",IFERROR(Assumptions!$B$3,""))</f>
        <v/>
      </c>
      <c r="K81" s="16">
        <f>IF(OR($A81="",$I81=""),"",IFERROR($I81*Assumptions!$B$4,""))</f>
        <v/>
      </c>
      <c r="L81" s="20" t="n"/>
      <c r="M81" s="16">
        <f>IF(OR($A81="",$L81=""),"",IF($L81="No Repair",0,IFERROR(SUMIFS('Line Items'!$K$5:$K$104,'Line Items'!$A$5:$A$104,$A81,'Line Items'!$B$5:$B$104,$L81),"")))</f>
        <v/>
      </c>
      <c r="N81" s="16">
        <f>IF(OR($A81="",$I81="",$L81=""),"",IFERROR(SUM($J81,$K81,$M81),""))</f>
        <v/>
      </c>
    </row>
    <row r="82" ht="28" customHeight="1">
      <c r="A82" s="18" t="n"/>
      <c r="B82" s="28" t="n"/>
      <c r="C82" s="18" t="n"/>
      <c r="D82" s="18" t="n"/>
      <c r="E82" s="18" t="n"/>
      <c r="F82" s="20" t="n"/>
      <c r="G82" s="20" t="n"/>
      <c r="H82" s="20" t="n"/>
      <c r="I82" s="21" t="n"/>
      <c r="J82" s="17">
        <f>IF($A82="","",IFERROR(Assumptions!$B$3,""))</f>
        <v/>
      </c>
      <c r="K82" s="17">
        <f>IF(OR($A82="",$I82=""),"",IFERROR($I82*Assumptions!$B$4,""))</f>
        <v/>
      </c>
      <c r="L82" s="20" t="n"/>
      <c r="M82" s="17">
        <f>IF(OR($A82="",$L82=""),"",IF($L82="No Repair",0,IFERROR(SUMIFS('Line Items'!$K$5:$K$104,'Line Items'!$A$5:$A$104,$A82,'Line Items'!$B$5:$B$104,$L82),"")))</f>
        <v/>
      </c>
      <c r="N82" s="17">
        <f>IF(OR($A82="",$I82="",$L82=""),"",IFERROR(SUM($J82,$K82,$M82),""))</f>
        <v/>
      </c>
    </row>
    <row r="83" ht="28" customHeight="1">
      <c r="A83" s="18" t="n"/>
      <c r="B83" s="28" t="n"/>
      <c r="C83" s="18" t="n"/>
      <c r="D83" s="18" t="n"/>
      <c r="E83" s="18" t="n"/>
      <c r="F83" s="20" t="n"/>
      <c r="G83" s="20" t="n"/>
      <c r="H83" s="20" t="n"/>
      <c r="I83" s="21" t="n"/>
      <c r="J83" s="16">
        <f>IF($A83="","",IFERROR(Assumptions!$B$3,""))</f>
        <v/>
      </c>
      <c r="K83" s="16">
        <f>IF(OR($A83="",$I83=""),"",IFERROR($I83*Assumptions!$B$4,""))</f>
        <v/>
      </c>
      <c r="L83" s="20" t="n"/>
      <c r="M83" s="16">
        <f>IF(OR($A83="",$L83=""),"",IF($L83="No Repair",0,IFERROR(SUMIFS('Line Items'!$K$5:$K$104,'Line Items'!$A$5:$A$104,$A83,'Line Items'!$B$5:$B$104,$L83),"")))</f>
        <v/>
      </c>
      <c r="N83" s="16">
        <f>IF(OR($A83="",$I83="",$L83=""),"",IFERROR(SUM($J83,$K83,$M83),""))</f>
        <v/>
      </c>
    </row>
    <row r="84" ht="28" customHeight="1">
      <c r="A84" s="18" t="n"/>
      <c r="B84" s="28" t="n"/>
      <c r="C84" s="18" t="n"/>
      <c r="D84" s="18" t="n"/>
      <c r="E84" s="18" t="n"/>
      <c r="F84" s="20" t="n"/>
      <c r="G84" s="20" t="n"/>
      <c r="H84" s="20" t="n"/>
      <c r="I84" s="21" t="n"/>
      <c r="J84" s="17">
        <f>IF($A84="","",IFERROR(Assumptions!$B$3,""))</f>
        <v/>
      </c>
      <c r="K84" s="17">
        <f>IF(OR($A84="",$I84=""),"",IFERROR($I84*Assumptions!$B$4,""))</f>
        <v/>
      </c>
      <c r="L84" s="20" t="n"/>
      <c r="M84" s="17">
        <f>IF(OR($A84="",$L84=""),"",IF($L84="No Repair",0,IFERROR(SUMIFS('Line Items'!$K$5:$K$104,'Line Items'!$A$5:$A$104,$A84,'Line Items'!$B$5:$B$104,$L84),"")))</f>
        <v/>
      </c>
      <c r="N84" s="17">
        <f>IF(OR($A84="",$I84="",$L84=""),"",IFERROR(SUM($J84,$K84,$M84),""))</f>
        <v/>
      </c>
    </row>
    <row r="85" ht="28" customHeight="1">
      <c r="A85" s="18" t="n"/>
      <c r="B85" s="28" t="n"/>
      <c r="C85" s="18" t="n"/>
      <c r="D85" s="18" t="n"/>
      <c r="E85" s="18" t="n"/>
      <c r="F85" s="20" t="n"/>
      <c r="G85" s="20" t="n"/>
      <c r="H85" s="20" t="n"/>
      <c r="I85" s="21" t="n"/>
      <c r="J85" s="16">
        <f>IF($A85="","",IFERROR(Assumptions!$B$3,""))</f>
        <v/>
      </c>
      <c r="K85" s="16">
        <f>IF(OR($A85="",$I85=""),"",IFERROR($I85*Assumptions!$B$4,""))</f>
        <v/>
      </c>
      <c r="L85" s="20" t="n"/>
      <c r="M85" s="16">
        <f>IF(OR($A85="",$L85=""),"",IF($L85="No Repair",0,IFERROR(SUMIFS('Line Items'!$K$5:$K$104,'Line Items'!$A$5:$A$104,$A85,'Line Items'!$B$5:$B$104,$L85),"")))</f>
        <v/>
      </c>
      <c r="N85" s="16">
        <f>IF(OR($A85="",$I85="",$L85=""),"",IFERROR(SUM($J85,$K85,$M85),""))</f>
        <v/>
      </c>
    </row>
    <row r="86" ht="28" customHeight="1">
      <c r="A86" s="18" t="n"/>
      <c r="B86" s="28" t="n"/>
      <c r="C86" s="18" t="n"/>
      <c r="D86" s="18" t="n"/>
      <c r="E86" s="18" t="n"/>
      <c r="F86" s="20" t="n"/>
      <c r="G86" s="20" t="n"/>
      <c r="H86" s="20" t="n"/>
      <c r="I86" s="21" t="n"/>
      <c r="J86" s="17">
        <f>IF($A86="","",IFERROR(Assumptions!$B$3,""))</f>
        <v/>
      </c>
      <c r="K86" s="17">
        <f>IF(OR($A86="",$I86=""),"",IFERROR($I86*Assumptions!$B$4,""))</f>
        <v/>
      </c>
      <c r="L86" s="20" t="n"/>
      <c r="M86" s="17">
        <f>IF(OR($A86="",$L86=""),"",IF($L86="No Repair",0,IFERROR(SUMIFS('Line Items'!$K$5:$K$104,'Line Items'!$A$5:$A$104,$A86,'Line Items'!$B$5:$B$104,$L86),"")))</f>
        <v/>
      </c>
      <c r="N86" s="17">
        <f>IF(OR($A86="",$I86="",$L86=""),"",IFERROR(SUM($J86,$K86,$M86),""))</f>
        <v/>
      </c>
    </row>
    <row r="87" ht="28" customHeight="1">
      <c r="A87" s="18" t="n"/>
      <c r="B87" s="28" t="n"/>
      <c r="C87" s="18" t="n"/>
      <c r="D87" s="18" t="n"/>
      <c r="E87" s="18" t="n"/>
      <c r="F87" s="20" t="n"/>
      <c r="G87" s="20" t="n"/>
      <c r="H87" s="20" t="n"/>
      <c r="I87" s="21" t="n"/>
      <c r="J87" s="16">
        <f>IF($A87="","",IFERROR(Assumptions!$B$3,""))</f>
        <v/>
      </c>
      <c r="K87" s="16">
        <f>IF(OR($A87="",$I87=""),"",IFERROR($I87*Assumptions!$B$4,""))</f>
        <v/>
      </c>
      <c r="L87" s="20" t="n"/>
      <c r="M87" s="16">
        <f>IF(OR($A87="",$L87=""),"",IF($L87="No Repair",0,IFERROR(SUMIFS('Line Items'!$K$5:$K$104,'Line Items'!$A$5:$A$104,$A87,'Line Items'!$B$5:$B$104,$L87),"")))</f>
        <v/>
      </c>
      <c r="N87" s="16">
        <f>IF(OR($A87="",$I87="",$L87=""),"",IFERROR(SUM($J87,$K87,$M87),""))</f>
        <v/>
      </c>
    </row>
    <row r="88" ht="28" customHeight="1">
      <c r="A88" s="18" t="n"/>
      <c r="B88" s="28" t="n"/>
      <c r="C88" s="18" t="n"/>
      <c r="D88" s="18" t="n"/>
      <c r="E88" s="18" t="n"/>
      <c r="F88" s="20" t="n"/>
      <c r="G88" s="20" t="n"/>
      <c r="H88" s="20" t="n"/>
      <c r="I88" s="21" t="n"/>
      <c r="J88" s="17">
        <f>IF($A88="","",IFERROR(Assumptions!$B$3,""))</f>
        <v/>
      </c>
      <c r="K88" s="17">
        <f>IF(OR($A88="",$I88=""),"",IFERROR($I88*Assumptions!$B$4,""))</f>
        <v/>
      </c>
      <c r="L88" s="20" t="n"/>
      <c r="M88" s="17">
        <f>IF(OR($A88="",$L88=""),"",IF($L88="No Repair",0,IFERROR(SUMIFS('Line Items'!$K$5:$K$104,'Line Items'!$A$5:$A$104,$A88,'Line Items'!$B$5:$B$104,$L88),"")))</f>
        <v/>
      </c>
      <c r="N88" s="17">
        <f>IF(OR($A88="",$I88="",$L88=""),"",IFERROR(SUM($J88,$K88,$M88),""))</f>
        <v/>
      </c>
    </row>
    <row r="89" ht="28" customHeight="1">
      <c r="A89" s="18" t="n"/>
      <c r="B89" s="28" t="n"/>
      <c r="C89" s="18" t="n"/>
      <c r="D89" s="18" t="n"/>
      <c r="E89" s="18" t="n"/>
      <c r="F89" s="20" t="n"/>
      <c r="G89" s="20" t="n"/>
      <c r="H89" s="20" t="n"/>
      <c r="I89" s="21" t="n"/>
      <c r="J89" s="16">
        <f>IF($A89="","",IFERROR(Assumptions!$B$3,""))</f>
        <v/>
      </c>
      <c r="K89" s="16">
        <f>IF(OR($A89="",$I89=""),"",IFERROR($I89*Assumptions!$B$4,""))</f>
        <v/>
      </c>
      <c r="L89" s="20" t="n"/>
      <c r="M89" s="16">
        <f>IF(OR($A89="",$L89=""),"",IF($L89="No Repair",0,IFERROR(SUMIFS('Line Items'!$K$5:$K$104,'Line Items'!$A$5:$A$104,$A89,'Line Items'!$B$5:$B$104,$L89),"")))</f>
        <v/>
      </c>
      <c r="N89" s="16">
        <f>IF(OR($A89="",$I89="",$L89=""),"",IFERROR(SUM($J89,$K89,$M89),""))</f>
        <v/>
      </c>
    </row>
    <row r="90" ht="28" customHeight="1">
      <c r="A90" s="18" t="n"/>
      <c r="B90" s="28" t="n"/>
      <c r="C90" s="18" t="n"/>
      <c r="D90" s="18" t="n"/>
      <c r="E90" s="18" t="n"/>
      <c r="F90" s="20" t="n"/>
      <c r="G90" s="20" t="n"/>
      <c r="H90" s="20" t="n"/>
      <c r="I90" s="21" t="n"/>
      <c r="J90" s="17">
        <f>IF($A90="","",IFERROR(Assumptions!$B$3,""))</f>
        <v/>
      </c>
      <c r="K90" s="17">
        <f>IF(OR($A90="",$I90=""),"",IFERROR($I90*Assumptions!$B$4,""))</f>
        <v/>
      </c>
      <c r="L90" s="20" t="n"/>
      <c r="M90" s="17">
        <f>IF(OR($A90="",$L90=""),"",IF($L90="No Repair",0,IFERROR(SUMIFS('Line Items'!$K$5:$K$104,'Line Items'!$A$5:$A$104,$A90,'Line Items'!$B$5:$B$104,$L90),"")))</f>
        <v/>
      </c>
      <c r="N90" s="17">
        <f>IF(OR($A90="",$I90="",$L90=""),"",IFERROR(SUM($J90,$K90,$M90),""))</f>
        <v/>
      </c>
    </row>
    <row r="91" ht="28" customHeight="1">
      <c r="A91" s="18" t="n"/>
      <c r="B91" s="28" t="n"/>
      <c r="C91" s="18" t="n"/>
      <c r="D91" s="18" t="n"/>
      <c r="E91" s="18" t="n"/>
      <c r="F91" s="20" t="n"/>
      <c r="G91" s="20" t="n"/>
      <c r="H91" s="20" t="n"/>
      <c r="I91" s="21" t="n"/>
      <c r="J91" s="16">
        <f>IF($A91="","",IFERROR(Assumptions!$B$3,""))</f>
        <v/>
      </c>
      <c r="K91" s="16">
        <f>IF(OR($A91="",$I91=""),"",IFERROR($I91*Assumptions!$B$4,""))</f>
        <v/>
      </c>
      <c r="L91" s="20" t="n"/>
      <c r="M91" s="16">
        <f>IF(OR($A91="",$L91=""),"",IF($L91="No Repair",0,IFERROR(SUMIFS('Line Items'!$K$5:$K$104,'Line Items'!$A$5:$A$104,$A91,'Line Items'!$B$5:$B$104,$L91),"")))</f>
        <v/>
      </c>
      <c r="N91" s="16">
        <f>IF(OR($A91="",$I91="",$L91=""),"",IFERROR(SUM($J91,$K91,$M91),""))</f>
        <v/>
      </c>
    </row>
    <row r="92" ht="28" customHeight="1">
      <c r="A92" s="18" t="n"/>
      <c r="B92" s="28" t="n"/>
      <c r="C92" s="18" t="n"/>
      <c r="D92" s="18" t="n"/>
      <c r="E92" s="18" t="n"/>
      <c r="F92" s="20" t="n"/>
      <c r="G92" s="20" t="n"/>
      <c r="H92" s="20" t="n"/>
      <c r="I92" s="21" t="n"/>
      <c r="J92" s="17">
        <f>IF($A92="","",IFERROR(Assumptions!$B$3,""))</f>
        <v/>
      </c>
      <c r="K92" s="17">
        <f>IF(OR($A92="",$I92=""),"",IFERROR($I92*Assumptions!$B$4,""))</f>
        <v/>
      </c>
      <c r="L92" s="20" t="n"/>
      <c r="M92" s="17">
        <f>IF(OR($A92="",$L92=""),"",IF($L92="No Repair",0,IFERROR(SUMIFS('Line Items'!$K$5:$K$104,'Line Items'!$A$5:$A$104,$A92,'Line Items'!$B$5:$B$104,$L92),"")))</f>
        <v/>
      </c>
      <c r="N92" s="17">
        <f>IF(OR($A92="",$I92="",$L92=""),"",IFERROR(SUM($J92,$K92,$M92),""))</f>
        <v/>
      </c>
    </row>
    <row r="93" ht="28" customHeight="1">
      <c r="A93" s="18" t="n"/>
      <c r="B93" s="28" t="n"/>
      <c r="C93" s="18" t="n"/>
      <c r="D93" s="18" t="n"/>
      <c r="E93" s="18" t="n"/>
      <c r="F93" s="20" t="n"/>
      <c r="G93" s="20" t="n"/>
      <c r="H93" s="20" t="n"/>
      <c r="I93" s="21" t="n"/>
      <c r="J93" s="16">
        <f>IF($A93="","",IFERROR(Assumptions!$B$3,""))</f>
        <v/>
      </c>
      <c r="K93" s="16">
        <f>IF(OR($A93="",$I93=""),"",IFERROR($I93*Assumptions!$B$4,""))</f>
        <v/>
      </c>
      <c r="L93" s="20" t="n"/>
      <c r="M93" s="16">
        <f>IF(OR($A93="",$L93=""),"",IF($L93="No Repair",0,IFERROR(SUMIFS('Line Items'!$K$5:$K$104,'Line Items'!$A$5:$A$104,$A93,'Line Items'!$B$5:$B$104,$L93),"")))</f>
        <v/>
      </c>
      <c r="N93" s="16">
        <f>IF(OR($A93="",$I93="",$L93=""),"",IFERROR(SUM($J93,$K93,$M93),""))</f>
        <v/>
      </c>
    </row>
    <row r="94" ht="28" customHeight="1">
      <c r="A94" s="18" t="n"/>
      <c r="B94" s="28" t="n"/>
      <c r="C94" s="18" t="n"/>
      <c r="D94" s="18" t="n"/>
      <c r="E94" s="18" t="n"/>
      <c r="F94" s="20" t="n"/>
      <c r="G94" s="20" t="n"/>
      <c r="H94" s="20" t="n"/>
      <c r="I94" s="21" t="n"/>
      <c r="J94" s="17">
        <f>IF($A94="","",IFERROR(Assumptions!$B$3,""))</f>
        <v/>
      </c>
      <c r="K94" s="17">
        <f>IF(OR($A94="",$I94=""),"",IFERROR($I94*Assumptions!$B$4,""))</f>
        <v/>
      </c>
      <c r="L94" s="20" t="n"/>
      <c r="M94" s="17">
        <f>IF(OR($A94="",$L94=""),"",IF($L94="No Repair",0,IFERROR(SUMIFS('Line Items'!$K$5:$K$104,'Line Items'!$A$5:$A$104,$A94,'Line Items'!$B$5:$B$104,$L94),"")))</f>
        <v/>
      </c>
      <c r="N94" s="17">
        <f>IF(OR($A94="",$I94="",$L94=""),"",IFERROR(SUM($J94,$K94,$M94),""))</f>
        <v/>
      </c>
    </row>
    <row r="95" ht="28" customHeight="1">
      <c r="A95" s="18" t="n"/>
      <c r="B95" s="28" t="n"/>
      <c r="C95" s="18" t="n"/>
      <c r="D95" s="18" t="n"/>
      <c r="E95" s="18" t="n"/>
      <c r="F95" s="20" t="n"/>
      <c r="G95" s="20" t="n"/>
      <c r="H95" s="20" t="n"/>
      <c r="I95" s="21" t="n"/>
      <c r="J95" s="16">
        <f>IF($A95="","",IFERROR(Assumptions!$B$3,""))</f>
        <v/>
      </c>
      <c r="K95" s="16">
        <f>IF(OR($A95="",$I95=""),"",IFERROR($I95*Assumptions!$B$4,""))</f>
        <v/>
      </c>
      <c r="L95" s="20" t="n"/>
      <c r="M95" s="16">
        <f>IF(OR($A95="",$L95=""),"",IF($L95="No Repair",0,IFERROR(SUMIFS('Line Items'!$K$5:$K$104,'Line Items'!$A$5:$A$104,$A95,'Line Items'!$B$5:$B$104,$L95),"")))</f>
        <v/>
      </c>
      <c r="N95" s="16">
        <f>IF(OR($A95="",$I95="",$L95=""),"",IFERROR(SUM($J95,$K95,$M95),""))</f>
        <v/>
      </c>
    </row>
    <row r="96" ht="28" customHeight="1">
      <c r="A96" s="18" t="n"/>
      <c r="B96" s="28" t="n"/>
      <c r="C96" s="18" t="n"/>
      <c r="D96" s="18" t="n"/>
      <c r="E96" s="18" t="n"/>
      <c r="F96" s="20" t="n"/>
      <c r="G96" s="20" t="n"/>
      <c r="H96" s="20" t="n"/>
      <c r="I96" s="21" t="n"/>
      <c r="J96" s="17">
        <f>IF($A96="","",IFERROR(Assumptions!$B$3,""))</f>
        <v/>
      </c>
      <c r="K96" s="17">
        <f>IF(OR($A96="",$I96=""),"",IFERROR($I96*Assumptions!$B$4,""))</f>
        <v/>
      </c>
      <c r="L96" s="20" t="n"/>
      <c r="M96" s="17">
        <f>IF(OR($A96="",$L96=""),"",IF($L96="No Repair",0,IFERROR(SUMIFS('Line Items'!$K$5:$K$104,'Line Items'!$A$5:$A$104,$A96,'Line Items'!$B$5:$B$104,$L96),"")))</f>
        <v/>
      </c>
      <c r="N96" s="17">
        <f>IF(OR($A96="",$I96="",$L96=""),"",IFERROR(SUM($J96,$K96,$M96),""))</f>
        <v/>
      </c>
    </row>
    <row r="97" ht="28" customHeight="1">
      <c r="A97" s="18" t="n"/>
      <c r="B97" s="28" t="n"/>
      <c r="C97" s="18" t="n"/>
      <c r="D97" s="18" t="n"/>
      <c r="E97" s="18" t="n"/>
      <c r="F97" s="20" t="n"/>
      <c r="G97" s="20" t="n"/>
      <c r="H97" s="20" t="n"/>
      <c r="I97" s="21" t="n"/>
      <c r="J97" s="16">
        <f>IF($A97="","",IFERROR(Assumptions!$B$3,""))</f>
        <v/>
      </c>
      <c r="K97" s="16">
        <f>IF(OR($A97="",$I97=""),"",IFERROR($I97*Assumptions!$B$4,""))</f>
        <v/>
      </c>
      <c r="L97" s="20" t="n"/>
      <c r="M97" s="16">
        <f>IF(OR($A97="",$L97=""),"",IF($L97="No Repair",0,IFERROR(SUMIFS('Line Items'!$K$5:$K$104,'Line Items'!$A$5:$A$104,$A97,'Line Items'!$B$5:$B$104,$L97),"")))</f>
        <v/>
      </c>
      <c r="N97" s="16">
        <f>IF(OR($A97="",$I97="",$L97=""),"",IFERROR(SUM($J97,$K97,$M97),""))</f>
        <v/>
      </c>
    </row>
    <row r="98" ht="28" customHeight="1">
      <c r="A98" s="18" t="n"/>
      <c r="B98" s="28" t="n"/>
      <c r="C98" s="18" t="n"/>
      <c r="D98" s="18" t="n"/>
      <c r="E98" s="18" t="n"/>
      <c r="F98" s="20" t="n"/>
      <c r="G98" s="20" t="n"/>
      <c r="H98" s="20" t="n"/>
      <c r="I98" s="21" t="n"/>
      <c r="J98" s="17">
        <f>IF($A98="","",IFERROR(Assumptions!$B$3,""))</f>
        <v/>
      </c>
      <c r="K98" s="17">
        <f>IF(OR($A98="",$I98=""),"",IFERROR($I98*Assumptions!$B$4,""))</f>
        <v/>
      </c>
      <c r="L98" s="20" t="n"/>
      <c r="M98" s="17">
        <f>IF(OR($A98="",$L98=""),"",IF($L98="No Repair",0,IFERROR(SUMIFS('Line Items'!$K$5:$K$104,'Line Items'!$A$5:$A$104,$A98,'Line Items'!$B$5:$B$104,$L98),"")))</f>
        <v/>
      </c>
      <c r="N98" s="17">
        <f>IF(OR($A98="",$I98="",$L98=""),"",IFERROR(SUM($J98,$K98,$M98),""))</f>
        <v/>
      </c>
    </row>
    <row r="99" ht="28" customHeight="1">
      <c r="A99" s="18" t="n"/>
      <c r="B99" s="28" t="n"/>
      <c r="C99" s="18" t="n"/>
      <c r="D99" s="18" t="n"/>
      <c r="E99" s="18" t="n"/>
      <c r="F99" s="20" t="n"/>
      <c r="G99" s="20" t="n"/>
      <c r="H99" s="20" t="n"/>
      <c r="I99" s="21" t="n"/>
      <c r="J99" s="16">
        <f>IF($A99="","",IFERROR(Assumptions!$B$3,""))</f>
        <v/>
      </c>
      <c r="K99" s="16">
        <f>IF(OR($A99="",$I99=""),"",IFERROR($I99*Assumptions!$B$4,""))</f>
        <v/>
      </c>
      <c r="L99" s="20" t="n"/>
      <c r="M99" s="16">
        <f>IF(OR($A99="",$L99=""),"",IF($L99="No Repair",0,IFERROR(SUMIFS('Line Items'!$K$5:$K$104,'Line Items'!$A$5:$A$104,$A99,'Line Items'!$B$5:$B$104,$L99),"")))</f>
        <v/>
      </c>
      <c r="N99" s="16">
        <f>IF(OR($A99="",$I99="",$L99=""),"",IFERROR(SUM($J99,$K99,$M99),""))</f>
        <v/>
      </c>
    </row>
    <row r="100" ht="28" customHeight="1">
      <c r="A100" s="18" t="n"/>
      <c r="B100" s="28" t="n"/>
      <c r="C100" s="18" t="n"/>
      <c r="D100" s="18" t="n"/>
      <c r="E100" s="18" t="n"/>
      <c r="F100" s="20" t="n"/>
      <c r="G100" s="20" t="n"/>
      <c r="H100" s="20" t="n"/>
      <c r="I100" s="21" t="n"/>
      <c r="J100" s="17">
        <f>IF($A100="","",IFERROR(Assumptions!$B$3,""))</f>
        <v/>
      </c>
      <c r="K100" s="17">
        <f>IF(OR($A100="",$I100=""),"",IFERROR($I100*Assumptions!$B$4,""))</f>
        <v/>
      </c>
      <c r="L100" s="20" t="n"/>
      <c r="M100" s="17">
        <f>IF(OR($A100="",$L100=""),"",IF($L100="No Repair",0,IFERROR(SUMIFS('Line Items'!$K$5:$K$104,'Line Items'!$A$5:$A$104,$A100,'Line Items'!$B$5:$B$104,$L100),"")))</f>
        <v/>
      </c>
      <c r="N100" s="17">
        <f>IF(OR($A100="",$I100="",$L100=""),"",IFERROR(SUM($J100,$K100,$M100),""))</f>
        <v/>
      </c>
    </row>
    <row r="101" ht="28" customHeight="1">
      <c r="A101" s="18" t="n"/>
      <c r="B101" s="28" t="n"/>
      <c r="C101" s="18" t="n"/>
      <c r="D101" s="18" t="n"/>
      <c r="E101" s="18" t="n"/>
      <c r="F101" s="20" t="n"/>
      <c r="G101" s="20" t="n"/>
      <c r="H101" s="20" t="n"/>
      <c r="I101" s="21" t="n"/>
      <c r="J101" s="16">
        <f>IF($A101="","",IFERROR(Assumptions!$B$3,""))</f>
        <v/>
      </c>
      <c r="K101" s="16">
        <f>IF(OR($A101="",$I101=""),"",IFERROR($I101*Assumptions!$B$4,""))</f>
        <v/>
      </c>
      <c r="L101" s="20" t="n"/>
      <c r="M101" s="16">
        <f>IF(OR($A101="",$L101=""),"",IF($L101="No Repair",0,IFERROR(SUMIFS('Line Items'!$K$5:$K$104,'Line Items'!$A$5:$A$104,$A101,'Line Items'!$B$5:$B$104,$L101),"")))</f>
        <v/>
      </c>
      <c r="N101" s="16">
        <f>IF(OR($A101="",$I101="",$L101=""),"",IFERROR(SUM($J101,$K101,$M101),""))</f>
        <v/>
      </c>
    </row>
    <row r="102" ht="28" customHeight="1">
      <c r="A102" s="18" t="n"/>
      <c r="B102" s="28" t="n"/>
      <c r="C102" s="18" t="n"/>
      <c r="D102" s="18" t="n"/>
      <c r="E102" s="18" t="n"/>
      <c r="F102" s="20" t="n"/>
      <c r="G102" s="20" t="n"/>
      <c r="H102" s="20" t="n"/>
      <c r="I102" s="21" t="n"/>
      <c r="J102" s="17">
        <f>IF($A102="","",IFERROR(Assumptions!$B$3,""))</f>
        <v/>
      </c>
      <c r="K102" s="17">
        <f>IF(OR($A102="",$I102=""),"",IFERROR($I102*Assumptions!$B$4,""))</f>
        <v/>
      </c>
      <c r="L102" s="20" t="n"/>
      <c r="M102" s="17">
        <f>IF(OR($A102="",$L102=""),"",IF($L102="No Repair",0,IFERROR(SUMIFS('Line Items'!$K$5:$K$104,'Line Items'!$A$5:$A$104,$A102,'Line Items'!$B$5:$B$104,$L102),"")))</f>
        <v/>
      </c>
      <c r="N102" s="17">
        <f>IF(OR($A102="",$I102="",$L102=""),"",IFERROR(SUM($J102,$K102,$M102),""))</f>
        <v/>
      </c>
    </row>
    <row r="103" ht="28" customHeight="1">
      <c r="A103" s="18" t="n"/>
      <c r="B103" s="28" t="n"/>
      <c r="C103" s="18" t="n"/>
      <c r="D103" s="18" t="n"/>
      <c r="E103" s="18" t="n"/>
      <c r="F103" s="20" t="n"/>
      <c r="G103" s="20" t="n"/>
      <c r="H103" s="20" t="n"/>
      <c r="I103" s="21" t="n"/>
      <c r="J103" s="16">
        <f>IF($A103="","",IFERROR(Assumptions!$B$3,""))</f>
        <v/>
      </c>
      <c r="K103" s="16">
        <f>IF(OR($A103="",$I103=""),"",IFERROR($I103*Assumptions!$B$4,""))</f>
        <v/>
      </c>
      <c r="L103" s="20" t="n"/>
      <c r="M103" s="16">
        <f>IF(OR($A103="",$L103=""),"",IF($L103="No Repair",0,IFERROR(SUMIFS('Line Items'!$K$5:$K$104,'Line Items'!$A$5:$A$104,$A103,'Line Items'!$B$5:$B$104,$L103),"")))</f>
        <v/>
      </c>
      <c r="N103" s="16">
        <f>IF(OR($A103="",$I103="",$L103=""),"",IFERROR(SUM($J103,$K103,$M103),""))</f>
        <v/>
      </c>
    </row>
    <row r="104" ht="28" customHeight="1">
      <c r="A104" s="18" t="n"/>
      <c r="B104" s="28" t="n"/>
      <c r="C104" s="18" t="n"/>
      <c r="D104" s="18" t="n"/>
      <c r="E104" s="18" t="n"/>
      <c r="F104" s="20" t="n"/>
      <c r="G104" s="20" t="n"/>
      <c r="H104" s="20" t="n"/>
      <c r="I104" s="21" t="n"/>
      <c r="J104" s="17">
        <f>IF($A104="","",IFERROR(Assumptions!$B$3,""))</f>
        <v/>
      </c>
      <c r="K104" s="17">
        <f>IF(OR($A104="",$I104=""),"",IFERROR($I104*Assumptions!$B$4,""))</f>
        <v/>
      </c>
      <c r="L104" s="20" t="n"/>
      <c r="M104" s="17">
        <f>IF(OR($A104="",$L104=""),"",IF($L104="No Repair",0,IFERROR(SUMIFS('Line Items'!$K$5:$K$104,'Line Items'!$A$5:$A$104,$A104,'Line Items'!$B$5:$B$104,$L104),"")))</f>
        <v/>
      </c>
      <c r="N104" s="17">
        <f>IF(OR($A104="",$I104="",$L104=""),"",IFERROR(SUM($J104,$K104,$M104),""))</f>
        <v/>
      </c>
    </row>
  </sheetData>
  <autoFilter ref="A4:N104"/>
  <mergeCells count="1">
    <mergeCell ref="A1:N1"/>
  </mergeCells>
  <conditionalFormatting sqref="A5:N104">
    <cfRule type="expression" priority="1" dxfId="0">
      <formula>AND($A5&lt;&gt;"",$H5="Needs Review")</formula>
    </cfRule>
    <cfRule type="expression" priority="4" dxfId="1">
      <formula>AND($A5&lt;&gt;"",$H5="Approved",$N5&lt;&gt;"")</formula>
    </cfRule>
  </conditionalFormatting>
  <conditionalFormatting sqref="I5:I104">
    <cfRule type="expression" priority="2" dxfId="0">
      <formula>AND($A5&lt;&gt;"",$I5&gt;INDIRECT("Assumptions!$B$8"))</formula>
    </cfRule>
  </conditionalFormatting>
  <conditionalFormatting sqref="L5:M104">
    <cfRule type="expression" priority="3" dxfId="0">
      <formula>AND($A5&lt;&gt;"",$L5&lt;&gt;"",$L5&lt;&gt;"No Repair",$M5=0)</formula>
    </cfRule>
  </conditionalFormatting>
  <dataValidations count="6">
    <dataValidation sqref="B5:B104" showDropDown="0" showInputMessage="0" showErrorMessage="0" allowBlank="0" errorTitle="Check the service date" error="Enter a date within the editable date limits on Assumptions." promptTitle="Service date" prompt="Use MM/DD/YYYY." type="date" operator="between">
      <formula1>INDIRECT("Assumptions!$B$12")</formula1>
      <formula2>INDIRECT("Assumptions!$B$13")</formula2>
    </dataValidation>
    <dataValidation sqref="F5:F104" showDropDown="0" showInputMessage="0" showErrorMessage="0" allowBlank="0" errorTitle="Choose a listed technician" error="Select a fictional technician from the worksheet list." type="list">
      <formula1>INDIRECT("Assumptions!$D$3:$D$6")</formula1>
    </dataValidation>
    <dataValidation sqref="G5:G104" showDropDown="0" showInputMessage="0" showErrorMessage="0" allowBlank="0" errorTitle="Choose a responsibility" error="Select a listed responsibility for human review." type="list">
      <formula1>INDIRECT("Assumptions!$E$3:$E$5")</formula1>
    </dataValidation>
    <dataValidation sqref="H5:H104" showDropDown="0" showInputMessage="0" showErrorMessage="0" allowBlank="0" errorTitle="Choose a listed status" error="Select a worksheet status." type="list">
      <formula1>INDIRECT("Assumptions!$F$3:$F$7")</formula1>
    </dataValidation>
    <dataValidation sqref="I5:I104" showDropDown="0" showInputMessage="0" showErrorMessage="0" allowBlank="0" errorTitle="Check diagnostic hours" error="Enter hours from 0 through the maximum labor-hours assumption." promptTitle="Diagnostic time" prompt="Enter decimal labor hours, such as 1.50." type="decimal" operator="between">
      <formula1>0</formula1>
      <formula2>INDIRECT("Assumptions!$B$11")</formula2>
    </dataValidation>
    <dataValidation sqref="L5:L104" showDropDown="0" showInputMessage="0" showErrorMessage="0" allowBlank="0" errorTitle="Choose a repair option" error="Select No Repair, Option A, Option B, or Option C." type="list">
      <formula1>INDIRECT("Assumptions!$G$3:$G$6")</formula1>
    </dataValidation>
  </dataValidations>
  <pageMargins left="0.25" right="0.25" top="0.4" bottom="0.4" header="0.2" footer="0.2"/>
  <pageSetup orientation="landscape" paperSize="1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8" customWidth="1" min="2" max="2"/>
    <col width="36" customWidth="1" min="3" max="3"/>
    <col width="11" customWidth="1" min="4" max="4"/>
    <col width="13" customWidth="1" min="5" max="5"/>
    <col width="14" customWidth="1" min="6" max="6"/>
    <col width="13" customWidth="1" min="7" max="7"/>
    <col width="16" customWidth="1" min="8" max="8"/>
    <col width="15" customWidth="1" min="9" max="9"/>
    <col width="15" customWidth="1" min="10" max="10"/>
    <col width="16" customWidth="1" min="11" max="11"/>
  </cols>
  <sheetData>
    <row r="1" ht="28" customHeight="1">
      <c r="A1" s="1" t="inlineStr">
        <is>
          <t>Repair Option Line Items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7" t="n"/>
    </row>
    <row r="2" ht="28" customHeight="1">
      <c r="A2" s="3" t="inlineStr">
        <is>
          <t>Enter alternative repair-option lines here. Orange cells are inputs, and all examples are fictional.</t>
        </is>
      </c>
    </row>
    <row r="3"/>
    <row r="4" ht="32" customHeight="1">
      <c r="A4" s="4" t="inlineStr">
        <is>
          <t>Call ID</t>
        </is>
      </c>
      <c r="B4" s="4" t="inlineStr">
        <is>
          <t>Repair Option</t>
        </is>
      </c>
      <c r="C4" s="4" t="inlineStr">
        <is>
          <t>Description</t>
        </is>
      </c>
      <c r="D4" s="4" t="inlineStr">
        <is>
          <t>Quantity</t>
        </is>
      </c>
      <c r="E4" s="4" t="inlineStr">
        <is>
          <t>Unit</t>
        </is>
      </c>
      <c r="F4" s="4" t="inlineStr">
        <is>
          <t>Unit Cost</t>
        </is>
      </c>
      <c r="G4" s="4" t="inlineStr">
        <is>
          <t>Labor Hours</t>
        </is>
      </c>
      <c r="H4" s="4" t="inlineStr">
        <is>
          <t>Extended Cost</t>
        </is>
      </c>
      <c r="I4" s="4" t="inlineStr">
        <is>
          <t>Parts Price</t>
        </is>
      </c>
      <c r="J4" s="4" t="inlineStr">
        <is>
          <t>Labor Price</t>
        </is>
      </c>
      <c r="K4" s="4" t="inlineStr">
        <is>
          <t>Line Price</t>
        </is>
      </c>
    </row>
    <row r="5" ht="26" customHeight="1">
      <c r="A5" s="18" t="inlineStr">
        <is>
          <t>FIC-SC-001</t>
        </is>
      </c>
      <c r="B5" s="20" t="inlineStr">
        <is>
          <t>Option A</t>
        </is>
      </c>
      <c r="C5" s="18" t="inlineStr">
        <is>
          <t>Dual-run capacitor replacement</t>
        </is>
      </c>
      <c r="D5" s="21" t="n">
        <v>1</v>
      </c>
      <c r="E5" s="20" t="inlineStr">
        <is>
          <t>each</t>
        </is>
      </c>
      <c r="F5" s="22" t="n">
        <v>32.5</v>
      </c>
      <c r="G5" s="21" t="n">
        <v>0.75</v>
      </c>
      <c r="H5" s="16">
        <f>IF(OR($A5="",$C5=""),"",IFERROR(SUM(N($D5)*N($F5),N($G5)*Assumptions!$B$6),""))</f>
        <v/>
      </c>
      <c r="I5" s="16">
        <f>IF(OR($A5="",$C5=""),"",IFERROR(N($D5)*N($F5)*(1+Assumptions!$B$7),""))</f>
        <v/>
      </c>
      <c r="J5" s="16">
        <f>IF(OR($A5="",$C5=""),"",IFERROR(N($G5)*Assumptions!$B$5,""))</f>
        <v/>
      </c>
      <c r="K5" s="16">
        <f>IF(OR($A5="",$C5=""),"",IFERROR(SUM($I5,$J5),""))</f>
        <v/>
      </c>
    </row>
    <row r="6" ht="26" customHeight="1">
      <c r="A6" s="18" t="inlineStr">
        <is>
          <t>FIC-SC-001</t>
        </is>
      </c>
      <c r="B6" s="20" t="inlineStr">
        <is>
          <t>Option B</t>
        </is>
      </c>
      <c r="C6" s="18" t="inlineStr">
        <is>
          <t>Capacitor and contactor package</t>
        </is>
      </c>
      <c r="D6" s="21" t="n">
        <v>1</v>
      </c>
      <c r="E6" s="20" t="inlineStr">
        <is>
          <t>set</t>
        </is>
      </c>
      <c r="F6" s="22" t="n">
        <v>78</v>
      </c>
      <c r="G6" s="21" t="n">
        <v>1.25</v>
      </c>
      <c r="H6" s="17">
        <f>IF(OR($A6="",$C6=""),"",IFERROR(SUM(N($D6)*N($F6),N($G6)*Assumptions!$B$6),""))</f>
        <v/>
      </c>
      <c r="I6" s="17">
        <f>IF(OR($A6="",$C6=""),"",IFERROR(N($D6)*N($F6)*(1+Assumptions!$B$7),""))</f>
        <v/>
      </c>
      <c r="J6" s="17">
        <f>IF(OR($A6="",$C6=""),"",IFERROR(N($G6)*Assumptions!$B$5,""))</f>
        <v/>
      </c>
      <c r="K6" s="17">
        <f>IF(OR($A6="",$C6=""),"",IFERROR(SUM($I6,$J6),""))</f>
        <v/>
      </c>
    </row>
    <row r="7" ht="26" customHeight="1">
      <c r="A7" s="18" t="inlineStr">
        <is>
          <t>FIC-SC-002</t>
        </is>
      </c>
      <c r="B7" s="20" t="inlineStr">
        <is>
          <t>Option A</t>
        </is>
      </c>
      <c r="C7" s="18" t="inlineStr">
        <is>
          <t>Blower relay replacement</t>
        </is>
      </c>
      <c r="D7" s="21" t="n">
        <v>1</v>
      </c>
      <c r="E7" s="20" t="inlineStr">
        <is>
          <t>each</t>
        </is>
      </c>
      <c r="F7" s="22" t="n">
        <v>24</v>
      </c>
      <c r="G7" s="21" t="n">
        <v>1</v>
      </c>
      <c r="H7" s="16">
        <f>IF(OR($A7="",$C7=""),"",IFERROR(SUM(N($D7)*N($F7),N($G7)*Assumptions!$B$6),""))</f>
        <v/>
      </c>
      <c r="I7" s="16">
        <f>IF(OR($A7="",$C7=""),"",IFERROR(N($D7)*N($F7)*(1+Assumptions!$B$7),""))</f>
        <v/>
      </c>
      <c r="J7" s="16">
        <f>IF(OR($A7="",$C7=""),"",IFERROR(N($G7)*Assumptions!$B$5,""))</f>
        <v/>
      </c>
      <c r="K7" s="16">
        <f>IF(OR($A7="",$C7=""),"",IFERROR(SUM($I7,$J7),""))</f>
        <v/>
      </c>
    </row>
    <row r="8" ht="26" customHeight="1">
      <c r="A8" s="18" t="inlineStr">
        <is>
          <t>FIC-SC-002</t>
        </is>
      </c>
      <c r="B8" s="20" t="inlineStr">
        <is>
          <t>Option B</t>
        </is>
      </c>
      <c r="C8" s="18" t="inlineStr">
        <is>
          <t>Blower motor replacement</t>
        </is>
      </c>
      <c r="D8" s="21" t="n">
        <v>1</v>
      </c>
      <c r="E8" s="20" t="inlineStr">
        <is>
          <t>each</t>
        </is>
      </c>
      <c r="F8" s="22" t="n">
        <v>185</v>
      </c>
      <c r="G8" s="21" t="n">
        <v>2.5</v>
      </c>
      <c r="H8" s="17">
        <f>IF(OR($A8="",$C8=""),"",IFERROR(SUM(N($D8)*N($F8),N($G8)*Assumptions!$B$6),""))</f>
        <v/>
      </c>
      <c r="I8" s="17">
        <f>IF(OR($A8="",$C8=""),"",IFERROR(N($D8)*N($F8)*(1+Assumptions!$B$7),""))</f>
        <v/>
      </c>
      <c r="J8" s="17">
        <f>IF(OR($A8="",$C8=""),"",IFERROR(N($G8)*Assumptions!$B$5,""))</f>
        <v/>
      </c>
      <c r="K8" s="17">
        <f>IF(OR($A8="",$C8=""),"",IFERROR(SUM($I8,$J8),""))</f>
        <v/>
      </c>
    </row>
    <row r="9" ht="26" customHeight="1">
      <c r="A9" s="18" t="inlineStr">
        <is>
          <t>FIC-SC-002</t>
        </is>
      </c>
      <c r="B9" s="20" t="inlineStr">
        <is>
          <t>Option B</t>
        </is>
      </c>
      <c r="C9" s="18" t="inlineStr">
        <is>
          <t>Motor mounting kit</t>
        </is>
      </c>
      <c r="D9" s="21" t="n">
        <v>1</v>
      </c>
      <c r="E9" s="20" t="inlineStr">
        <is>
          <t>set</t>
        </is>
      </c>
      <c r="F9" s="22" t="n">
        <v>18</v>
      </c>
      <c r="G9" s="21" t="n">
        <v>0.25</v>
      </c>
      <c r="H9" s="16">
        <f>IF(OR($A9="",$C9=""),"",IFERROR(SUM(N($D9)*N($F9),N($G9)*Assumptions!$B$6),""))</f>
        <v/>
      </c>
      <c r="I9" s="16">
        <f>IF(OR($A9="",$C9=""),"",IFERROR(N($D9)*N($F9)*(1+Assumptions!$B$7),""))</f>
        <v/>
      </c>
      <c r="J9" s="16">
        <f>IF(OR($A9="",$C9=""),"",IFERROR(N($G9)*Assumptions!$B$5,""))</f>
        <v/>
      </c>
      <c r="K9" s="16">
        <f>IF(OR($A9="",$C9=""),"",IFERROR(SUM($I9,$J9),""))</f>
        <v/>
      </c>
    </row>
    <row r="10" ht="26" customHeight="1">
      <c r="A10" s="18" t="inlineStr">
        <is>
          <t>FIC-SC-004</t>
        </is>
      </c>
      <c r="B10" s="20" t="inlineStr">
        <is>
          <t>Option A</t>
        </is>
      </c>
      <c r="C10" s="18" t="inlineStr">
        <is>
          <t>Condensate pump replacement</t>
        </is>
      </c>
      <c r="D10" s="21" t="n">
        <v>1</v>
      </c>
      <c r="E10" s="20" t="inlineStr">
        <is>
          <t>each</t>
        </is>
      </c>
      <c r="F10" s="22" t="n">
        <v>72</v>
      </c>
      <c r="G10" s="21" t="n">
        <v>1.25</v>
      </c>
      <c r="H10" s="17">
        <f>IF(OR($A10="",$C10=""),"",IFERROR(SUM(N($D10)*N($F10),N($G10)*Assumptions!$B$6),""))</f>
        <v/>
      </c>
      <c r="I10" s="17">
        <f>IF(OR($A10="",$C10=""),"",IFERROR(N($D10)*N($F10)*(1+Assumptions!$B$7),""))</f>
        <v/>
      </c>
      <c r="J10" s="17">
        <f>IF(OR($A10="",$C10=""),"",IFERROR(N($G10)*Assumptions!$B$5,""))</f>
        <v/>
      </c>
      <c r="K10" s="17">
        <f>IF(OR($A10="",$C10=""),"",IFERROR(SUM($I10,$J10),""))</f>
        <v/>
      </c>
    </row>
    <row r="11" ht="26" customHeight="1">
      <c r="A11" s="18" t="inlineStr">
        <is>
          <t>FIC-SC-005</t>
        </is>
      </c>
      <c r="B11" s="20" t="inlineStr">
        <is>
          <t>Option C</t>
        </is>
      </c>
      <c r="C11" s="18" t="inlineStr">
        <is>
          <t>Programmable thermostat replacement</t>
        </is>
      </c>
      <c r="D11" s="21" t="n">
        <v>1</v>
      </c>
      <c r="E11" s="20" t="inlineStr">
        <is>
          <t>each</t>
        </is>
      </c>
      <c r="F11" s="22" t="n">
        <v>96</v>
      </c>
      <c r="G11" s="21" t="n">
        <v>1.5</v>
      </c>
      <c r="H11" s="16">
        <f>IF(OR($A11="",$C11=""),"",IFERROR(SUM(N($D11)*N($F11),N($G11)*Assumptions!$B$6),""))</f>
        <v/>
      </c>
      <c r="I11" s="16">
        <f>IF(OR($A11="",$C11=""),"",IFERROR(N($D11)*N($F11)*(1+Assumptions!$B$7),""))</f>
        <v/>
      </c>
      <c r="J11" s="16">
        <f>IF(OR($A11="",$C11=""),"",IFERROR(N($G11)*Assumptions!$B$5,""))</f>
        <v/>
      </c>
      <c r="K11" s="16">
        <f>IF(OR($A11="",$C11=""),"",IFERROR(SUM($I11,$J11),""))</f>
        <v/>
      </c>
    </row>
    <row r="12" ht="26" customHeight="1">
      <c r="A12" s="18" t="inlineStr">
        <is>
          <t>FIC-SC-006</t>
        </is>
      </c>
      <c r="B12" s="20" t="inlineStr">
        <is>
          <t>Option A</t>
        </is>
      </c>
      <c r="C12" s="18" t="inlineStr">
        <is>
          <t>Flame sensor cleaning</t>
        </is>
      </c>
      <c r="D12" s="21" t="n">
        <v>1</v>
      </c>
      <c r="E12" s="20" t="inlineStr">
        <is>
          <t>each</t>
        </is>
      </c>
      <c r="F12" s="22" t="n">
        <v>0</v>
      </c>
      <c r="G12" s="21" t="n">
        <v>0.75</v>
      </c>
      <c r="H12" s="17">
        <f>IF(OR($A12="",$C12=""),"",IFERROR(SUM(N($D12)*N($F12),N($G12)*Assumptions!$B$6),""))</f>
        <v/>
      </c>
      <c r="I12" s="17">
        <f>IF(OR($A12="",$C12=""),"",IFERROR(N($D12)*N($F12)*(1+Assumptions!$B$7),""))</f>
        <v/>
      </c>
      <c r="J12" s="17">
        <f>IF(OR($A12="",$C12=""),"",IFERROR(N($G12)*Assumptions!$B$5,""))</f>
        <v/>
      </c>
      <c r="K12" s="17">
        <f>IF(OR($A12="",$C12=""),"",IFERROR(SUM($I12,$J12),""))</f>
        <v/>
      </c>
    </row>
    <row r="13" ht="26" customHeight="1">
      <c r="A13" s="18" t="inlineStr">
        <is>
          <t>FIC-SC-007</t>
        </is>
      </c>
      <c r="B13" s="20" t="inlineStr">
        <is>
          <t>Option B</t>
        </is>
      </c>
      <c r="C13" s="18" t="inlineStr">
        <is>
          <t>Outdoor contactor replacement</t>
        </is>
      </c>
      <c r="D13" s="21" t="n">
        <v>1</v>
      </c>
      <c r="E13" s="20" t="inlineStr">
        <is>
          <t>each</t>
        </is>
      </c>
      <c r="F13" s="22" t="n">
        <v>41</v>
      </c>
      <c r="G13" s="21" t="n">
        <v>1</v>
      </c>
      <c r="H13" s="16">
        <f>IF(OR($A13="",$C13=""),"",IFERROR(SUM(N($D13)*N($F13),N($G13)*Assumptions!$B$6),""))</f>
        <v/>
      </c>
      <c r="I13" s="16">
        <f>IF(OR($A13="",$C13=""),"",IFERROR(N($D13)*N($F13)*(1+Assumptions!$B$7),""))</f>
        <v/>
      </c>
      <c r="J13" s="16">
        <f>IF(OR($A13="",$C13=""),"",IFERROR(N($G13)*Assumptions!$B$5,""))</f>
        <v/>
      </c>
      <c r="K13" s="16">
        <f>IF(OR($A13="",$C13=""),"",IFERROR(SUM($I13,$J13),""))</f>
        <v/>
      </c>
    </row>
    <row r="14" ht="26" customHeight="1">
      <c r="A14" s="18" t="inlineStr">
        <is>
          <t>FIC-SC-009</t>
        </is>
      </c>
      <c r="B14" s="20" t="inlineStr">
        <is>
          <t>Option A</t>
        </is>
      </c>
      <c r="C14" s="18" t="inlineStr">
        <is>
          <t>Leak-search materials allowance</t>
        </is>
      </c>
      <c r="D14" s="21" t="n">
        <v>1</v>
      </c>
      <c r="E14" s="20" t="inlineStr">
        <is>
          <t>set</t>
        </is>
      </c>
      <c r="F14" s="22" t="n">
        <v>38</v>
      </c>
      <c r="G14" s="21" t="n">
        <v>2</v>
      </c>
      <c r="H14" s="17">
        <f>IF(OR($A14="",$C14=""),"",IFERROR(SUM(N($D14)*N($F14),N($G14)*Assumptions!$B$6),""))</f>
        <v/>
      </c>
      <c r="I14" s="17">
        <f>IF(OR($A14="",$C14=""),"",IFERROR(N($D14)*N($F14)*(1+Assumptions!$B$7),""))</f>
        <v/>
      </c>
      <c r="J14" s="17">
        <f>IF(OR($A14="",$C14=""),"",IFERROR(N($G14)*Assumptions!$B$5,""))</f>
        <v/>
      </c>
      <c r="K14" s="17">
        <f>IF(OR($A14="",$C14=""),"",IFERROR(SUM($I14,$J14),""))</f>
        <v/>
      </c>
    </row>
    <row r="15" ht="26" customHeight="1">
      <c r="A15" s="18" t="inlineStr">
        <is>
          <t>FIC-SC-009</t>
        </is>
      </c>
      <c r="B15" s="20" t="inlineStr">
        <is>
          <t>Option A</t>
        </is>
      </c>
      <c r="C15" s="18" t="inlineStr">
        <is>
          <t>Refrigerant allowance</t>
        </is>
      </c>
      <c r="D15" s="21" t="n">
        <v>2</v>
      </c>
      <c r="E15" s="20" t="inlineStr">
        <is>
          <t>lb</t>
        </is>
      </c>
      <c r="F15" s="22" t="n">
        <v>19.5</v>
      </c>
      <c r="G15" s="21" t="n">
        <v>0.5</v>
      </c>
      <c r="H15" s="16">
        <f>IF(OR($A15="",$C15=""),"",IFERROR(SUM(N($D15)*N($F15),N($G15)*Assumptions!$B$6),""))</f>
        <v/>
      </c>
      <c r="I15" s="16">
        <f>IF(OR($A15="",$C15=""),"",IFERROR(N($D15)*N($F15)*(1+Assumptions!$B$7),""))</f>
        <v/>
      </c>
      <c r="J15" s="16">
        <f>IF(OR($A15="",$C15=""),"",IFERROR(N($G15)*Assumptions!$B$5,""))</f>
        <v/>
      </c>
      <c r="K15" s="16">
        <f>IF(OR($A15="",$C15=""),"",IFERROR(SUM($I15,$J15),""))</f>
        <v/>
      </c>
    </row>
    <row r="16" ht="26" customHeight="1">
      <c r="A16" s="18" t="inlineStr">
        <is>
          <t>FIC-SC-010</t>
        </is>
      </c>
      <c r="B16" s="20" t="inlineStr">
        <is>
          <t>Option B</t>
        </is>
      </c>
      <c r="C16" s="18" t="inlineStr">
        <is>
          <t>Blower belt replacement</t>
        </is>
      </c>
      <c r="D16" s="21" t="n">
        <v>1</v>
      </c>
      <c r="E16" s="20" t="inlineStr">
        <is>
          <t>each</t>
        </is>
      </c>
      <c r="F16" s="22" t="n">
        <v>22</v>
      </c>
      <c r="G16" s="21" t="n">
        <v>1</v>
      </c>
      <c r="H16" s="17">
        <f>IF(OR($A16="",$C16=""),"",IFERROR(SUM(N($D16)*N($F16),N($G16)*Assumptions!$B$6),""))</f>
        <v/>
      </c>
      <c r="I16" s="17">
        <f>IF(OR($A16="",$C16=""),"",IFERROR(N($D16)*N($F16)*(1+Assumptions!$B$7),""))</f>
        <v/>
      </c>
      <c r="J16" s="17">
        <f>IF(OR($A16="",$C16=""),"",IFERROR(N($G16)*Assumptions!$B$5,""))</f>
        <v/>
      </c>
      <c r="K16" s="17">
        <f>IF(OR($A16="",$C16=""),"",IFERROR(SUM($I16,$J16),""))</f>
        <v/>
      </c>
    </row>
    <row r="17" ht="26" customHeight="1">
      <c r="A17" s="18" t="n"/>
      <c r="B17" s="20" t="n"/>
      <c r="C17" s="18" t="n"/>
      <c r="D17" s="21" t="n"/>
      <c r="E17" s="20" t="n"/>
      <c r="F17" s="22" t="n"/>
      <c r="G17" s="21" t="n"/>
      <c r="H17" s="16">
        <f>IF(OR($A17="",$C17=""),"",IFERROR(SUM(N($D17)*N($F17),N($G17)*Assumptions!$B$6),""))</f>
        <v/>
      </c>
      <c r="I17" s="16">
        <f>IF(OR($A17="",$C17=""),"",IFERROR(N($D17)*N($F17)*(1+Assumptions!$B$7),""))</f>
        <v/>
      </c>
      <c r="J17" s="16">
        <f>IF(OR($A17="",$C17=""),"",IFERROR(N($G17)*Assumptions!$B$5,""))</f>
        <v/>
      </c>
      <c r="K17" s="16">
        <f>IF(OR($A17="",$C17=""),"",IFERROR(SUM($I17,$J17),""))</f>
        <v/>
      </c>
    </row>
    <row r="18" ht="26" customHeight="1">
      <c r="A18" s="18" t="n"/>
      <c r="B18" s="20" t="n"/>
      <c r="C18" s="18" t="n"/>
      <c r="D18" s="21" t="n"/>
      <c r="E18" s="20" t="n"/>
      <c r="F18" s="22" t="n"/>
      <c r="G18" s="21" t="n"/>
      <c r="H18" s="17">
        <f>IF(OR($A18="",$C18=""),"",IFERROR(SUM(N($D18)*N($F18),N($G18)*Assumptions!$B$6),""))</f>
        <v/>
      </c>
      <c r="I18" s="17">
        <f>IF(OR($A18="",$C18=""),"",IFERROR(N($D18)*N($F18)*(1+Assumptions!$B$7),""))</f>
        <v/>
      </c>
      <c r="J18" s="17">
        <f>IF(OR($A18="",$C18=""),"",IFERROR(N($G18)*Assumptions!$B$5,""))</f>
        <v/>
      </c>
      <c r="K18" s="17">
        <f>IF(OR($A18="",$C18=""),"",IFERROR(SUM($I18,$J18),""))</f>
        <v/>
      </c>
    </row>
    <row r="19" ht="26" customHeight="1">
      <c r="A19" s="18" t="n"/>
      <c r="B19" s="20" t="n"/>
      <c r="C19" s="18" t="n"/>
      <c r="D19" s="21" t="n"/>
      <c r="E19" s="20" t="n"/>
      <c r="F19" s="22" t="n"/>
      <c r="G19" s="21" t="n"/>
      <c r="H19" s="16">
        <f>IF(OR($A19="",$C19=""),"",IFERROR(SUM(N($D19)*N($F19),N($G19)*Assumptions!$B$6),""))</f>
        <v/>
      </c>
      <c r="I19" s="16">
        <f>IF(OR($A19="",$C19=""),"",IFERROR(N($D19)*N($F19)*(1+Assumptions!$B$7),""))</f>
        <v/>
      </c>
      <c r="J19" s="16">
        <f>IF(OR($A19="",$C19=""),"",IFERROR(N($G19)*Assumptions!$B$5,""))</f>
        <v/>
      </c>
      <c r="K19" s="16">
        <f>IF(OR($A19="",$C19=""),"",IFERROR(SUM($I19,$J19),""))</f>
        <v/>
      </c>
    </row>
    <row r="20" ht="26" customHeight="1">
      <c r="A20" s="18" t="n"/>
      <c r="B20" s="20" t="n"/>
      <c r="C20" s="18" t="n"/>
      <c r="D20" s="21" t="n"/>
      <c r="E20" s="20" t="n"/>
      <c r="F20" s="22" t="n"/>
      <c r="G20" s="21" t="n"/>
      <c r="H20" s="17">
        <f>IF(OR($A20="",$C20=""),"",IFERROR(SUM(N($D20)*N($F20),N($G20)*Assumptions!$B$6),""))</f>
        <v/>
      </c>
      <c r="I20" s="17">
        <f>IF(OR($A20="",$C20=""),"",IFERROR(N($D20)*N($F20)*(1+Assumptions!$B$7),""))</f>
        <v/>
      </c>
      <c r="J20" s="17">
        <f>IF(OR($A20="",$C20=""),"",IFERROR(N($G20)*Assumptions!$B$5,""))</f>
        <v/>
      </c>
      <c r="K20" s="17">
        <f>IF(OR($A20="",$C20=""),"",IFERROR(SUM($I20,$J20),""))</f>
        <v/>
      </c>
    </row>
    <row r="21" ht="26" customHeight="1">
      <c r="A21" s="18" t="n"/>
      <c r="B21" s="20" t="n"/>
      <c r="C21" s="18" t="n"/>
      <c r="D21" s="21" t="n"/>
      <c r="E21" s="20" t="n"/>
      <c r="F21" s="22" t="n"/>
      <c r="G21" s="21" t="n"/>
      <c r="H21" s="16">
        <f>IF(OR($A21="",$C21=""),"",IFERROR(SUM(N($D21)*N($F21),N($G21)*Assumptions!$B$6),""))</f>
        <v/>
      </c>
      <c r="I21" s="16">
        <f>IF(OR($A21="",$C21=""),"",IFERROR(N($D21)*N($F21)*(1+Assumptions!$B$7),""))</f>
        <v/>
      </c>
      <c r="J21" s="16">
        <f>IF(OR($A21="",$C21=""),"",IFERROR(N($G21)*Assumptions!$B$5,""))</f>
        <v/>
      </c>
      <c r="K21" s="16">
        <f>IF(OR($A21="",$C21=""),"",IFERROR(SUM($I21,$J21),""))</f>
        <v/>
      </c>
    </row>
    <row r="22" ht="26" customHeight="1">
      <c r="A22" s="18" t="n"/>
      <c r="B22" s="20" t="n"/>
      <c r="C22" s="18" t="n"/>
      <c r="D22" s="21" t="n"/>
      <c r="E22" s="20" t="n"/>
      <c r="F22" s="22" t="n"/>
      <c r="G22" s="21" t="n"/>
      <c r="H22" s="17">
        <f>IF(OR($A22="",$C22=""),"",IFERROR(SUM(N($D22)*N($F22),N($G22)*Assumptions!$B$6),""))</f>
        <v/>
      </c>
      <c r="I22" s="17">
        <f>IF(OR($A22="",$C22=""),"",IFERROR(N($D22)*N($F22)*(1+Assumptions!$B$7),""))</f>
        <v/>
      </c>
      <c r="J22" s="17">
        <f>IF(OR($A22="",$C22=""),"",IFERROR(N($G22)*Assumptions!$B$5,""))</f>
        <v/>
      </c>
      <c r="K22" s="17">
        <f>IF(OR($A22="",$C22=""),"",IFERROR(SUM($I22,$J22),""))</f>
        <v/>
      </c>
    </row>
    <row r="23" ht="26" customHeight="1">
      <c r="A23" s="18" t="n"/>
      <c r="B23" s="20" t="n"/>
      <c r="C23" s="18" t="n"/>
      <c r="D23" s="21" t="n"/>
      <c r="E23" s="20" t="n"/>
      <c r="F23" s="22" t="n"/>
      <c r="G23" s="21" t="n"/>
      <c r="H23" s="16">
        <f>IF(OR($A23="",$C23=""),"",IFERROR(SUM(N($D23)*N($F23),N($G23)*Assumptions!$B$6),""))</f>
        <v/>
      </c>
      <c r="I23" s="16">
        <f>IF(OR($A23="",$C23=""),"",IFERROR(N($D23)*N($F23)*(1+Assumptions!$B$7),""))</f>
        <v/>
      </c>
      <c r="J23" s="16">
        <f>IF(OR($A23="",$C23=""),"",IFERROR(N($G23)*Assumptions!$B$5,""))</f>
        <v/>
      </c>
      <c r="K23" s="16">
        <f>IF(OR($A23="",$C23=""),"",IFERROR(SUM($I23,$J23),""))</f>
        <v/>
      </c>
    </row>
    <row r="24" ht="26" customHeight="1">
      <c r="A24" s="18" t="n"/>
      <c r="B24" s="20" t="n"/>
      <c r="C24" s="18" t="n"/>
      <c r="D24" s="21" t="n"/>
      <c r="E24" s="20" t="n"/>
      <c r="F24" s="22" t="n"/>
      <c r="G24" s="21" t="n"/>
      <c r="H24" s="17">
        <f>IF(OR($A24="",$C24=""),"",IFERROR(SUM(N($D24)*N($F24),N($G24)*Assumptions!$B$6),""))</f>
        <v/>
      </c>
      <c r="I24" s="17">
        <f>IF(OR($A24="",$C24=""),"",IFERROR(N($D24)*N($F24)*(1+Assumptions!$B$7),""))</f>
        <v/>
      </c>
      <c r="J24" s="17">
        <f>IF(OR($A24="",$C24=""),"",IFERROR(N($G24)*Assumptions!$B$5,""))</f>
        <v/>
      </c>
      <c r="K24" s="17">
        <f>IF(OR($A24="",$C24=""),"",IFERROR(SUM($I24,$J24),""))</f>
        <v/>
      </c>
    </row>
    <row r="25" ht="26" customHeight="1">
      <c r="A25" s="18" t="n"/>
      <c r="B25" s="20" t="n"/>
      <c r="C25" s="18" t="n"/>
      <c r="D25" s="21" t="n"/>
      <c r="E25" s="20" t="n"/>
      <c r="F25" s="22" t="n"/>
      <c r="G25" s="21" t="n"/>
      <c r="H25" s="16">
        <f>IF(OR($A25="",$C25=""),"",IFERROR(SUM(N($D25)*N($F25),N($G25)*Assumptions!$B$6),""))</f>
        <v/>
      </c>
      <c r="I25" s="16">
        <f>IF(OR($A25="",$C25=""),"",IFERROR(N($D25)*N($F25)*(1+Assumptions!$B$7),""))</f>
        <v/>
      </c>
      <c r="J25" s="16">
        <f>IF(OR($A25="",$C25=""),"",IFERROR(N($G25)*Assumptions!$B$5,""))</f>
        <v/>
      </c>
      <c r="K25" s="16">
        <f>IF(OR($A25="",$C25=""),"",IFERROR(SUM($I25,$J25),""))</f>
        <v/>
      </c>
    </row>
    <row r="26" ht="26" customHeight="1">
      <c r="A26" s="18" t="n"/>
      <c r="B26" s="20" t="n"/>
      <c r="C26" s="18" t="n"/>
      <c r="D26" s="21" t="n"/>
      <c r="E26" s="20" t="n"/>
      <c r="F26" s="22" t="n"/>
      <c r="G26" s="21" t="n"/>
      <c r="H26" s="17">
        <f>IF(OR($A26="",$C26=""),"",IFERROR(SUM(N($D26)*N($F26),N($G26)*Assumptions!$B$6),""))</f>
        <v/>
      </c>
      <c r="I26" s="17">
        <f>IF(OR($A26="",$C26=""),"",IFERROR(N($D26)*N($F26)*(1+Assumptions!$B$7),""))</f>
        <v/>
      </c>
      <c r="J26" s="17">
        <f>IF(OR($A26="",$C26=""),"",IFERROR(N($G26)*Assumptions!$B$5,""))</f>
        <v/>
      </c>
      <c r="K26" s="17">
        <f>IF(OR($A26="",$C26=""),"",IFERROR(SUM($I26,$J26),""))</f>
        <v/>
      </c>
    </row>
    <row r="27" ht="26" customHeight="1">
      <c r="A27" s="18" t="n"/>
      <c r="B27" s="20" t="n"/>
      <c r="C27" s="18" t="n"/>
      <c r="D27" s="21" t="n"/>
      <c r="E27" s="20" t="n"/>
      <c r="F27" s="22" t="n"/>
      <c r="G27" s="21" t="n"/>
      <c r="H27" s="16">
        <f>IF(OR($A27="",$C27=""),"",IFERROR(SUM(N($D27)*N($F27),N($G27)*Assumptions!$B$6),""))</f>
        <v/>
      </c>
      <c r="I27" s="16">
        <f>IF(OR($A27="",$C27=""),"",IFERROR(N($D27)*N($F27)*(1+Assumptions!$B$7),""))</f>
        <v/>
      </c>
      <c r="J27" s="16">
        <f>IF(OR($A27="",$C27=""),"",IFERROR(N($G27)*Assumptions!$B$5,""))</f>
        <v/>
      </c>
      <c r="K27" s="16">
        <f>IF(OR($A27="",$C27=""),"",IFERROR(SUM($I27,$J27),""))</f>
        <v/>
      </c>
    </row>
    <row r="28" ht="26" customHeight="1">
      <c r="A28" s="18" t="n"/>
      <c r="B28" s="20" t="n"/>
      <c r="C28" s="18" t="n"/>
      <c r="D28" s="21" t="n"/>
      <c r="E28" s="20" t="n"/>
      <c r="F28" s="22" t="n"/>
      <c r="G28" s="21" t="n"/>
      <c r="H28" s="17">
        <f>IF(OR($A28="",$C28=""),"",IFERROR(SUM(N($D28)*N($F28),N($G28)*Assumptions!$B$6),""))</f>
        <v/>
      </c>
      <c r="I28" s="17">
        <f>IF(OR($A28="",$C28=""),"",IFERROR(N($D28)*N($F28)*(1+Assumptions!$B$7),""))</f>
        <v/>
      </c>
      <c r="J28" s="17">
        <f>IF(OR($A28="",$C28=""),"",IFERROR(N($G28)*Assumptions!$B$5,""))</f>
        <v/>
      </c>
      <c r="K28" s="17">
        <f>IF(OR($A28="",$C28=""),"",IFERROR(SUM($I28,$J28),""))</f>
        <v/>
      </c>
    </row>
    <row r="29" ht="26" customHeight="1">
      <c r="A29" s="18" t="n"/>
      <c r="B29" s="20" t="n"/>
      <c r="C29" s="18" t="n"/>
      <c r="D29" s="21" t="n"/>
      <c r="E29" s="20" t="n"/>
      <c r="F29" s="22" t="n"/>
      <c r="G29" s="21" t="n"/>
      <c r="H29" s="16">
        <f>IF(OR($A29="",$C29=""),"",IFERROR(SUM(N($D29)*N($F29),N($G29)*Assumptions!$B$6),""))</f>
        <v/>
      </c>
      <c r="I29" s="16">
        <f>IF(OR($A29="",$C29=""),"",IFERROR(N($D29)*N($F29)*(1+Assumptions!$B$7),""))</f>
        <v/>
      </c>
      <c r="J29" s="16">
        <f>IF(OR($A29="",$C29=""),"",IFERROR(N($G29)*Assumptions!$B$5,""))</f>
        <v/>
      </c>
      <c r="K29" s="16">
        <f>IF(OR($A29="",$C29=""),"",IFERROR(SUM($I29,$J29),""))</f>
        <v/>
      </c>
    </row>
    <row r="30" ht="26" customHeight="1">
      <c r="A30" s="18" t="n"/>
      <c r="B30" s="20" t="n"/>
      <c r="C30" s="18" t="n"/>
      <c r="D30" s="21" t="n"/>
      <c r="E30" s="20" t="n"/>
      <c r="F30" s="22" t="n"/>
      <c r="G30" s="21" t="n"/>
      <c r="H30" s="17">
        <f>IF(OR($A30="",$C30=""),"",IFERROR(SUM(N($D30)*N($F30),N($G30)*Assumptions!$B$6),""))</f>
        <v/>
      </c>
      <c r="I30" s="17">
        <f>IF(OR($A30="",$C30=""),"",IFERROR(N($D30)*N($F30)*(1+Assumptions!$B$7),""))</f>
        <v/>
      </c>
      <c r="J30" s="17">
        <f>IF(OR($A30="",$C30=""),"",IFERROR(N($G30)*Assumptions!$B$5,""))</f>
        <v/>
      </c>
      <c r="K30" s="17">
        <f>IF(OR($A30="",$C30=""),"",IFERROR(SUM($I30,$J30),""))</f>
        <v/>
      </c>
    </row>
    <row r="31" ht="26" customHeight="1">
      <c r="A31" s="18" t="n"/>
      <c r="B31" s="20" t="n"/>
      <c r="C31" s="18" t="n"/>
      <c r="D31" s="21" t="n"/>
      <c r="E31" s="20" t="n"/>
      <c r="F31" s="22" t="n"/>
      <c r="G31" s="21" t="n"/>
      <c r="H31" s="16">
        <f>IF(OR($A31="",$C31=""),"",IFERROR(SUM(N($D31)*N($F31),N($G31)*Assumptions!$B$6),""))</f>
        <v/>
      </c>
      <c r="I31" s="16">
        <f>IF(OR($A31="",$C31=""),"",IFERROR(N($D31)*N($F31)*(1+Assumptions!$B$7),""))</f>
        <v/>
      </c>
      <c r="J31" s="16">
        <f>IF(OR($A31="",$C31=""),"",IFERROR(N($G31)*Assumptions!$B$5,""))</f>
        <v/>
      </c>
      <c r="K31" s="16">
        <f>IF(OR($A31="",$C31=""),"",IFERROR(SUM($I31,$J31),""))</f>
        <v/>
      </c>
    </row>
    <row r="32" ht="26" customHeight="1">
      <c r="A32" s="18" t="n"/>
      <c r="B32" s="20" t="n"/>
      <c r="C32" s="18" t="n"/>
      <c r="D32" s="21" t="n"/>
      <c r="E32" s="20" t="n"/>
      <c r="F32" s="22" t="n"/>
      <c r="G32" s="21" t="n"/>
      <c r="H32" s="17">
        <f>IF(OR($A32="",$C32=""),"",IFERROR(SUM(N($D32)*N($F32),N($G32)*Assumptions!$B$6),""))</f>
        <v/>
      </c>
      <c r="I32" s="17">
        <f>IF(OR($A32="",$C32=""),"",IFERROR(N($D32)*N($F32)*(1+Assumptions!$B$7),""))</f>
        <v/>
      </c>
      <c r="J32" s="17">
        <f>IF(OR($A32="",$C32=""),"",IFERROR(N($G32)*Assumptions!$B$5,""))</f>
        <v/>
      </c>
      <c r="K32" s="17">
        <f>IF(OR($A32="",$C32=""),"",IFERROR(SUM($I32,$J32),""))</f>
        <v/>
      </c>
    </row>
    <row r="33" ht="26" customHeight="1">
      <c r="A33" s="18" t="n"/>
      <c r="B33" s="20" t="n"/>
      <c r="C33" s="18" t="n"/>
      <c r="D33" s="21" t="n"/>
      <c r="E33" s="20" t="n"/>
      <c r="F33" s="22" t="n"/>
      <c r="G33" s="21" t="n"/>
      <c r="H33" s="16">
        <f>IF(OR($A33="",$C33=""),"",IFERROR(SUM(N($D33)*N($F33),N($G33)*Assumptions!$B$6),""))</f>
        <v/>
      </c>
      <c r="I33" s="16">
        <f>IF(OR($A33="",$C33=""),"",IFERROR(N($D33)*N($F33)*(1+Assumptions!$B$7),""))</f>
        <v/>
      </c>
      <c r="J33" s="16">
        <f>IF(OR($A33="",$C33=""),"",IFERROR(N($G33)*Assumptions!$B$5,""))</f>
        <v/>
      </c>
      <c r="K33" s="16">
        <f>IF(OR($A33="",$C33=""),"",IFERROR(SUM($I33,$J33),""))</f>
        <v/>
      </c>
    </row>
    <row r="34" ht="26" customHeight="1">
      <c r="A34" s="18" t="n"/>
      <c r="B34" s="20" t="n"/>
      <c r="C34" s="18" t="n"/>
      <c r="D34" s="21" t="n"/>
      <c r="E34" s="20" t="n"/>
      <c r="F34" s="22" t="n"/>
      <c r="G34" s="21" t="n"/>
      <c r="H34" s="17">
        <f>IF(OR($A34="",$C34=""),"",IFERROR(SUM(N($D34)*N($F34),N($G34)*Assumptions!$B$6),""))</f>
        <v/>
      </c>
      <c r="I34" s="17">
        <f>IF(OR($A34="",$C34=""),"",IFERROR(N($D34)*N($F34)*(1+Assumptions!$B$7),""))</f>
        <v/>
      </c>
      <c r="J34" s="17">
        <f>IF(OR($A34="",$C34=""),"",IFERROR(N($G34)*Assumptions!$B$5,""))</f>
        <v/>
      </c>
      <c r="K34" s="17">
        <f>IF(OR($A34="",$C34=""),"",IFERROR(SUM($I34,$J34),""))</f>
        <v/>
      </c>
    </row>
    <row r="35" ht="26" customHeight="1">
      <c r="A35" s="18" t="n"/>
      <c r="B35" s="20" t="n"/>
      <c r="C35" s="18" t="n"/>
      <c r="D35" s="21" t="n"/>
      <c r="E35" s="20" t="n"/>
      <c r="F35" s="22" t="n"/>
      <c r="G35" s="21" t="n"/>
      <c r="H35" s="16">
        <f>IF(OR($A35="",$C35=""),"",IFERROR(SUM(N($D35)*N($F35),N($G35)*Assumptions!$B$6),""))</f>
        <v/>
      </c>
      <c r="I35" s="16">
        <f>IF(OR($A35="",$C35=""),"",IFERROR(N($D35)*N($F35)*(1+Assumptions!$B$7),""))</f>
        <v/>
      </c>
      <c r="J35" s="16">
        <f>IF(OR($A35="",$C35=""),"",IFERROR(N($G35)*Assumptions!$B$5,""))</f>
        <v/>
      </c>
      <c r="K35" s="16">
        <f>IF(OR($A35="",$C35=""),"",IFERROR(SUM($I35,$J35),""))</f>
        <v/>
      </c>
    </row>
    <row r="36" ht="26" customHeight="1">
      <c r="A36" s="18" t="n"/>
      <c r="B36" s="20" t="n"/>
      <c r="C36" s="18" t="n"/>
      <c r="D36" s="21" t="n"/>
      <c r="E36" s="20" t="n"/>
      <c r="F36" s="22" t="n"/>
      <c r="G36" s="21" t="n"/>
      <c r="H36" s="17">
        <f>IF(OR($A36="",$C36=""),"",IFERROR(SUM(N($D36)*N($F36),N($G36)*Assumptions!$B$6),""))</f>
        <v/>
      </c>
      <c r="I36" s="17">
        <f>IF(OR($A36="",$C36=""),"",IFERROR(N($D36)*N($F36)*(1+Assumptions!$B$7),""))</f>
        <v/>
      </c>
      <c r="J36" s="17">
        <f>IF(OR($A36="",$C36=""),"",IFERROR(N($G36)*Assumptions!$B$5,""))</f>
        <v/>
      </c>
      <c r="K36" s="17">
        <f>IF(OR($A36="",$C36=""),"",IFERROR(SUM($I36,$J36),""))</f>
        <v/>
      </c>
    </row>
    <row r="37" ht="26" customHeight="1">
      <c r="A37" s="18" t="n"/>
      <c r="B37" s="20" t="n"/>
      <c r="C37" s="18" t="n"/>
      <c r="D37" s="21" t="n"/>
      <c r="E37" s="20" t="n"/>
      <c r="F37" s="22" t="n"/>
      <c r="G37" s="21" t="n"/>
      <c r="H37" s="16">
        <f>IF(OR($A37="",$C37=""),"",IFERROR(SUM(N($D37)*N($F37),N($G37)*Assumptions!$B$6),""))</f>
        <v/>
      </c>
      <c r="I37" s="16">
        <f>IF(OR($A37="",$C37=""),"",IFERROR(N($D37)*N($F37)*(1+Assumptions!$B$7),""))</f>
        <v/>
      </c>
      <c r="J37" s="16">
        <f>IF(OR($A37="",$C37=""),"",IFERROR(N($G37)*Assumptions!$B$5,""))</f>
        <v/>
      </c>
      <c r="K37" s="16">
        <f>IF(OR($A37="",$C37=""),"",IFERROR(SUM($I37,$J37),""))</f>
        <v/>
      </c>
    </row>
    <row r="38" ht="26" customHeight="1">
      <c r="A38" s="18" t="n"/>
      <c r="B38" s="20" t="n"/>
      <c r="C38" s="18" t="n"/>
      <c r="D38" s="21" t="n"/>
      <c r="E38" s="20" t="n"/>
      <c r="F38" s="22" t="n"/>
      <c r="G38" s="21" t="n"/>
      <c r="H38" s="17">
        <f>IF(OR($A38="",$C38=""),"",IFERROR(SUM(N($D38)*N($F38),N($G38)*Assumptions!$B$6),""))</f>
        <v/>
      </c>
      <c r="I38" s="17">
        <f>IF(OR($A38="",$C38=""),"",IFERROR(N($D38)*N($F38)*(1+Assumptions!$B$7),""))</f>
        <v/>
      </c>
      <c r="J38" s="17">
        <f>IF(OR($A38="",$C38=""),"",IFERROR(N($G38)*Assumptions!$B$5,""))</f>
        <v/>
      </c>
      <c r="K38" s="17">
        <f>IF(OR($A38="",$C38=""),"",IFERROR(SUM($I38,$J38),""))</f>
        <v/>
      </c>
    </row>
    <row r="39" ht="26" customHeight="1">
      <c r="A39" s="18" t="n"/>
      <c r="B39" s="20" t="n"/>
      <c r="C39" s="18" t="n"/>
      <c r="D39" s="21" t="n"/>
      <c r="E39" s="20" t="n"/>
      <c r="F39" s="22" t="n"/>
      <c r="G39" s="21" t="n"/>
      <c r="H39" s="16">
        <f>IF(OR($A39="",$C39=""),"",IFERROR(SUM(N($D39)*N($F39),N($G39)*Assumptions!$B$6),""))</f>
        <v/>
      </c>
      <c r="I39" s="16">
        <f>IF(OR($A39="",$C39=""),"",IFERROR(N($D39)*N($F39)*(1+Assumptions!$B$7),""))</f>
        <v/>
      </c>
      <c r="J39" s="16">
        <f>IF(OR($A39="",$C39=""),"",IFERROR(N($G39)*Assumptions!$B$5,""))</f>
        <v/>
      </c>
      <c r="K39" s="16">
        <f>IF(OR($A39="",$C39=""),"",IFERROR(SUM($I39,$J39),""))</f>
        <v/>
      </c>
    </row>
    <row r="40" ht="26" customHeight="1">
      <c r="A40" s="18" t="n"/>
      <c r="B40" s="20" t="n"/>
      <c r="C40" s="18" t="n"/>
      <c r="D40" s="21" t="n"/>
      <c r="E40" s="20" t="n"/>
      <c r="F40" s="22" t="n"/>
      <c r="G40" s="21" t="n"/>
      <c r="H40" s="17">
        <f>IF(OR($A40="",$C40=""),"",IFERROR(SUM(N($D40)*N($F40),N($G40)*Assumptions!$B$6),""))</f>
        <v/>
      </c>
      <c r="I40" s="17">
        <f>IF(OR($A40="",$C40=""),"",IFERROR(N($D40)*N($F40)*(1+Assumptions!$B$7),""))</f>
        <v/>
      </c>
      <c r="J40" s="17">
        <f>IF(OR($A40="",$C40=""),"",IFERROR(N($G40)*Assumptions!$B$5,""))</f>
        <v/>
      </c>
      <c r="K40" s="17">
        <f>IF(OR($A40="",$C40=""),"",IFERROR(SUM($I40,$J40),""))</f>
        <v/>
      </c>
    </row>
    <row r="41" ht="26" customHeight="1">
      <c r="A41" s="18" t="n"/>
      <c r="B41" s="20" t="n"/>
      <c r="C41" s="18" t="n"/>
      <c r="D41" s="21" t="n"/>
      <c r="E41" s="20" t="n"/>
      <c r="F41" s="22" t="n"/>
      <c r="G41" s="21" t="n"/>
      <c r="H41" s="16">
        <f>IF(OR($A41="",$C41=""),"",IFERROR(SUM(N($D41)*N($F41),N($G41)*Assumptions!$B$6),""))</f>
        <v/>
      </c>
      <c r="I41" s="16">
        <f>IF(OR($A41="",$C41=""),"",IFERROR(N($D41)*N($F41)*(1+Assumptions!$B$7),""))</f>
        <v/>
      </c>
      <c r="J41" s="16">
        <f>IF(OR($A41="",$C41=""),"",IFERROR(N($G41)*Assumptions!$B$5,""))</f>
        <v/>
      </c>
      <c r="K41" s="16">
        <f>IF(OR($A41="",$C41=""),"",IFERROR(SUM($I41,$J41),""))</f>
        <v/>
      </c>
    </row>
    <row r="42" ht="26" customHeight="1">
      <c r="A42" s="18" t="n"/>
      <c r="B42" s="20" t="n"/>
      <c r="C42" s="18" t="n"/>
      <c r="D42" s="21" t="n"/>
      <c r="E42" s="20" t="n"/>
      <c r="F42" s="22" t="n"/>
      <c r="G42" s="21" t="n"/>
      <c r="H42" s="17">
        <f>IF(OR($A42="",$C42=""),"",IFERROR(SUM(N($D42)*N($F42),N($G42)*Assumptions!$B$6),""))</f>
        <v/>
      </c>
      <c r="I42" s="17">
        <f>IF(OR($A42="",$C42=""),"",IFERROR(N($D42)*N($F42)*(1+Assumptions!$B$7),""))</f>
        <v/>
      </c>
      <c r="J42" s="17">
        <f>IF(OR($A42="",$C42=""),"",IFERROR(N($G42)*Assumptions!$B$5,""))</f>
        <v/>
      </c>
      <c r="K42" s="17">
        <f>IF(OR($A42="",$C42=""),"",IFERROR(SUM($I42,$J42),""))</f>
        <v/>
      </c>
    </row>
    <row r="43" ht="26" customHeight="1">
      <c r="A43" s="18" t="n"/>
      <c r="B43" s="20" t="n"/>
      <c r="C43" s="18" t="n"/>
      <c r="D43" s="21" t="n"/>
      <c r="E43" s="20" t="n"/>
      <c r="F43" s="22" t="n"/>
      <c r="G43" s="21" t="n"/>
      <c r="H43" s="16">
        <f>IF(OR($A43="",$C43=""),"",IFERROR(SUM(N($D43)*N($F43),N($G43)*Assumptions!$B$6),""))</f>
        <v/>
      </c>
      <c r="I43" s="16">
        <f>IF(OR($A43="",$C43=""),"",IFERROR(N($D43)*N($F43)*(1+Assumptions!$B$7),""))</f>
        <v/>
      </c>
      <c r="J43" s="16">
        <f>IF(OR($A43="",$C43=""),"",IFERROR(N($G43)*Assumptions!$B$5,""))</f>
        <v/>
      </c>
      <c r="K43" s="16">
        <f>IF(OR($A43="",$C43=""),"",IFERROR(SUM($I43,$J43),""))</f>
        <v/>
      </c>
    </row>
    <row r="44" ht="26" customHeight="1">
      <c r="A44" s="18" t="n"/>
      <c r="B44" s="20" t="n"/>
      <c r="C44" s="18" t="n"/>
      <c r="D44" s="21" t="n"/>
      <c r="E44" s="20" t="n"/>
      <c r="F44" s="22" t="n"/>
      <c r="G44" s="21" t="n"/>
      <c r="H44" s="17">
        <f>IF(OR($A44="",$C44=""),"",IFERROR(SUM(N($D44)*N($F44),N($G44)*Assumptions!$B$6),""))</f>
        <v/>
      </c>
      <c r="I44" s="17">
        <f>IF(OR($A44="",$C44=""),"",IFERROR(N($D44)*N($F44)*(1+Assumptions!$B$7),""))</f>
        <v/>
      </c>
      <c r="J44" s="17">
        <f>IF(OR($A44="",$C44=""),"",IFERROR(N($G44)*Assumptions!$B$5,""))</f>
        <v/>
      </c>
      <c r="K44" s="17">
        <f>IF(OR($A44="",$C44=""),"",IFERROR(SUM($I44,$J44),""))</f>
        <v/>
      </c>
    </row>
    <row r="45" ht="26" customHeight="1">
      <c r="A45" s="18" t="n"/>
      <c r="B45" s="20" t="n"/>
      <c r="C45" s="18" t="n"/>
      <c r="D45" s="21" t="n"/>
      <c r="E45" s="20" t="n"/>
      <c r="F45" s="22" t="n"/>
      <c r="G45" s="21" t="n"/>
      <c r="H45" s="16">
        <f>IF(OR($A45="",$C45=""),"",IFERROR(SUM(N($D45)*N($F45),N($G45)*Assumptions!$B$6),""))</f>
        <v/>
      </c>
      <c r="I45" s="16">
        <f>IF(OR($A45="",$C45=""),"",IFERROR(N($D45)*N($F45)*(1+Assumptions!$B$7),""))</f>
        <v/>
      </c>
      <c r="J45" s="16">
        <f>IF(OR($A45="",$C45=""),"",IFERROR(N($G45)*Assumptions!$B$5,""))</f>
        <v/>
      </c>
      <c r="K45" s="16">
        <f>IF(OR($A45="",$C45=""),"",IFERROR(SUM($I45,$J45),""))</f>
        <v/>
      </c>
    </row>
    <row r="46" ht="26" customHeight="1">
      <c r="A46" s="18" t="n"/>
      <c r="B46" s="20" t="n"/>
      <c r="C46" s="18" t="n"/>
      <c r="D46" s="21" t="n"/>
      <c r="E46" s="20" t="n"/>
      <c r="F46" s="22" t="n"/>
      <c r="G46" s="21" t="n"/>
      <c r="H46" s="17">
        <f>IF(OR($A46="",$C46=""),"",IFERROR(SUM(N($D46)*N($F46),N($G46)*Assumptions!$B$6),""))</f>
        <v/>
      </c>
      <c r="I46" s="17">
        <f>IF(OR($A46="",$C46=""),"",IFERROR(N($D46)*N($F46)*(1+Assumptions!$B$7),""))</f>
        <v/>
      </c>
      <c r="J46" s="17">
        <f>IF(OR($A46="",$C46=""),"",IFERROR(N($G46)*Assumptions!$B$5,""))</f>
        <v/>
      </c>
      <c r="K46" s="17">
        <f>IF(OR($A46="",$C46=""),"",IFERROR(SUM($I46,$J46),""))</f>
        <v/>
      </c>
    </row>
    <row r="47" ht="26" customHeight="1">
      <c r="A47" s="18" t="n"/>
      <c r="B47" s="20" t="n"/>
      <c r="C47" s="18" t="n"/>
      <c r="D47" s="21" t="n"/>
      <c r="E47" s="20" t="n"/>
      <c r="F47" s="22" t="n"/>
      <c r="G47" s="21" t="n"/>
      <c r="H47" s="16">
        <f>IF(OR($A47="",$C47=""),"",IFERROR(SUM(N($D47)*N($F47),N($G47)*Assumptions!$B$6),""))</f>
        <v/>
      </c>
      <c r="I47" s="16">
        <f>IF(OR($A47="",$C47=""),"",IFERROR(N($D47)*N($F47)*(1+Assumptions!$B$7),""))</f>
        <v/>
      </c>
      <c r="J47" s="16">
        <f>IF(OR($A47="",$C47=""),"",IFERROR(N($G47)*Assumptions!$B$5,""))</f>
        <v/>
      </c>
      <c r="K47" s="16">
        <f>IF(OR($A47="",$C47=""),"",IFERROR(SUM($I47,$J47),""))</f>
        <v/>
      </c>
    </row>
    <row r="48" ht="26" customHeight="1">
      <c r="A48" s="18" t="n"/>
      <c r="B48" s="20" t="n"/>
      <c r="C48" s="18" t="n"/>
      <c r="D48" s="21" t="n"/>
      <c r="E48" s="20" t="n"/>
      <c r="F48" s="22" t="n"/>
      <c r="G48" s="21" t="n"/>
      <c r="H48" s="17">
        <f>IF(OR($A48="",$C48=""),"",IFERROR(SUM(N($D48)*N($F48),N($G48)*Assumptions!$B$6),""))</f>
        <v/>
      </c>
      <c r="I48" s="17">
        <f>IF(OR($A48="",$C48=""),"",IFERROR(N($D48)*N($F48)*(1+Assumptions!$B$7),""))</f>
        <v/>
      </c>
      <c r="J48" s="17">
        <f>IF(OR($A48="",$C48=""),"",IFERROR(N($G48)*Assumptions!$B$5,""))</f>
        <v/>
      </c>
      <c r="K48" s="17">
        <f>IF(OR($A48="",$C48=""),"",IFERROR(SUM($I48,$J48),""))</f>
        <v/>
      </c>
    </row>
    <row r="49" ht="26" customHeight="1">
      <c r="A49" s="18" t="n"/>
      <c r="B49" s="20" t="n"/>
      <c r="C49" s="18" t="n"/>
      <c r="D49" s="21" t="n"/>
      <c r="E49" s="20" t="n"/>
      <c r="F49" s="22" t="n"/>
      <c r="G49" s="21" t="n"/>
      <c r="H49" s="16">
        <f>IF(OR($A49="",$C49=""),"",IFERROR(SUM(N($D49)*N($F49),N($G49)*Assumptions!$B$6),""))</f>
        <v/>
      </c>
      <c r="I49" s="16">
        <f>IF(OR($A49="",$C49=""),"",IFERROR(N($D49)*N($F49)*(1+Assumptions!$B$7),""))</f>
        <v/>
      </c>
      <c r="J49" s="16">
        <f>IF(OR($A49="",$C49=""),"",IFERROR(N($G49)*Assumptions!$B$5,""))</f>
        <v/>
      </c>
      <c r="K49" s="16">
        <f>IF(OR($A49="",$C49=""),"",IFERROR(SUM($I49,$J49),""))</f>
        <v/>
      </c>
    </row>
    <row r="50" ht="26" customHeight="1">
      <c r="A50" s="18" t="n"/>
      <c r="B50" s="20" t="n"/>
      <c r="C50" s="18" t="n"/>
      <c r="D50" s="21" t="n"/>
      <c r="E50" s="20" t="n"/>
      <c r="F50" s="22" t="n"/>
      <c r="G50" s="21" t="n"/>
      <c r="H50" s="17">
        <f>IF(OR($A50="",$C50=""),"",IFERROR(SUM(N($D50)*N($F50),N($G50)*Assumptions!$B$6),""))</f>
        <v/>
      </c>
      <c r="I50" s="17">
        <f>IF(OR($A50="",$C50=""),"",IFERROR(N($D50)*N($F50)*(1+Assumptions!$B$7),""))</f>
        <v/>
      </c>
      <c r="J50" s="17">
        <f>IF(OR($A50="",$C50=""),"",IFERROR(N($G50)*Assumptions!$B$5,""))</f>
        <v/>
      </c>
      <c r="K50" s="17">
        <f>IF(OR($A50="",$C50=""),"",IFERROR(SUM($I50,$J50),""))</f>
        <v/>
      </c>
    </row>
    <row r="51" ht="26" customHeight="1">
      <c r="A51" s="18" t="n"/>
      <c r="B51" s="20" t="n"/>
      <c r="C51" s="18" t="n"/>
      <c r="D51" s="21" t="n"/>
      <c r="E51" s="20" t="n"/>
      <c r="F51" s="22" t="n"/>
      <c r="G51" s="21" t="n"/>
      <c r="H51" s="16">
        <f>IF(OR($A51="",$C51=""),"",IFERROR(SUM(N($D51)*N($F51),N($G51)*Assumptions!$B$6),""))</f>
        <v/>
      </c>
      <c r="I51" s="16">
        <f>IF(OR($A51="",$C51=""),"",IFERROR(N($D51)*N($F51)*(1+Assumptions!$B$7),""))</f>
        <v/>
      </c>
      <c r="J51" s="16">
        <f>IF(OR($A51="",$C51=""),"",IFERROR(N($G51)*Assumptions!$B$5,""))</f>
        <v/>
      </c>
      <c r="K51" s="16">
        <f>IF(OR($A51="",$C51=""),"",IFERROR(SUM($I51,$J51),""))</f>
        <v/>
      </c>
    </row>
    <row r="52" ht="26" customHeight="1">
      <c r="A52" s="18" t="n"/>
      <c r="B52" s="20" t="n"/>
      <c r="C52" s="18" t="n"/>
      <c r="D52" s="21" t="n"/>
      <c r="E52" s="20" t="n"/>
      <c r="F52" s="22" t="n"/>
      <c r="G52" s="21" t="n"/>
      <c r="H52" s="17">
        <f>IF(OR($A52="",$C52=""),"",IFERROR(SUM(N($D52)*N($F52),N($G52)*Assumptions!$B$6),""))</f>
        <v/>
      </c>
      <c r="I52" s="17">
        <f>IF(OR($A52="",$C52=""),"",IFERROR(N($D52)*N($F52)*(1+Assumptions!$B$7),""))</f>
        <v/>
      </c>
      <c r="J52" s="17">
        <f>IF(OR($A52="",$C52=""),"",IFERROR(N($G52)*Assumptions!$B$5,""))</f>
        <v/>
      </c>
      <c r="K52" s="17">
        <f>IF(OR($A52="",$C52=""),"",IFERROR(SUM($I52,$J52),""))</f>
        <v/>
      </c>
    </row>
    <row r="53" ht="26" customHeight="1">
      <c r="A53" s="18" t="n"/>
      <c r="B53" s="20" t="n"/>
      <c r="C53" s="18" t="n"/>
      <c r="D53" s="21" t="n"/>
      <c r="E53" s="20" t="n"/>
      <c r="F53" s="22" t="n"/>
      <c r="G53" s="21" t="n"/>
      <c r="H53" s="16">
        <f>IF(OR($A53="",$C53=""),"",IFERROR(SUM(N($D53)*N($F53),N($G53)*Assumptions!$B$6),""))</f>
        <v/>
      </c>
      <c r="I53" s="16">
        <f>IF(OR($A53="",$C53=""),"",IFERROR(N($D53)*N($F53)*(1+Assumptions!$B$7),""))</f>
        <v/>
      </c>
      <c r="J53" s="16">
        <f>IF(OR($A53="",$C53=""),"",IFERROR(N($G53)*Assumptions!$B$5,""))</f>
        <v/>
      </c>
      <c r="K53" s="16">
        <f>IF(OR($A53="",$C53=""),"",IFERROR(SUM($I53,$J53),""))</f>
        <v/>
      </c>
    </row>
    <row r="54" ht="26" customHeight="1">
      <c r="A54" s="18" t="n"/>
      <c r="B54" s="20" t="n"/>
      <c r="C54" s="18" t="n"/>
      <c r="D54" s="21" t="n"/>
      <c r="E54" s="20" t="n"/>
      <c r="F54" s="22" t="n"/>
      <c r="G54" s="21" t="n"/>
      <c r="H54" s="17">
        <f>IF(OR($A54="",$C54=""),"",IFERROR(SUM(N($D54)*N($F54),N($G54)*Assumptions!$B$6),""))</f>
        <v/>
      </c>
      <c r="I54" s="17">
        <f>IF(OR($A54="",$C54=""),"",IFERROR(N($D54)*N($F54)*(1+Assumptions!$B$7),""))</f>
        <v/>
      </c>
      <c r="J54" s="17">
        <f>IF(OR($A54="",$C54=""),"",IFERROR(N($G54)*Assumptions!$B$5,""))</f>
        <v/>
      </c>
      <c r="K54" s="17">
        <f>IF(OR($A54="",$C54=""),"",IFERROR(SUM($I54,$J54),""))</f>
        <v/>
      </c>
    </row>
    <row r="55" ht="26" customHeight="1">
      <c r="A55" s="18" t="n"/>
      <c r="B55" s="20" t="n"/>
      <c r="C55" s="18" t="n"/>
      <c r="D55" s="21" t="n"/>
      <c r="E55" s="20" t="n"/>
      <c r="F55" s="22" t="n"/>
      <c r="G55" s="21" t="n"/>
      <c r="H55" s="16">
        <f>IF(OR($A55="",$C55=""),"",IFERROR(SUM(N($D55)*N($F55),N($G55)*Assumptions!$B$6),""))</f>
        <v/>
      </c>
      <c r="I55" s="16">
        <f>IF(OR($A55="",$C55=""),"",IFERROR(N($D55)*N($F55)*(1+Assumptions!$B$7),""))</f>
        <v/>
      </c>
      <c r="J55" s="16">
        <f>IF(OR($A55="",$C55=""),"",IFERROR(N($G55)*Assumptions!$B$5,""))</f>
        <v/>
      </c>
      <c r="K55" s="16">
        <f>IF(OR($A55="",$C55=""),"",IFERROR(SUM($I55,$J55),""))</f>
        <v/>
      </c>
    </row>
    <row r="56" ht="26" customHeight="1">
      <c r="A56" s="18" t="n"/>
      <c r="B56" s="20" t="n"/>
      <c r="C56" s="18" t="n"/>
      <c r="D56" s="21" t="n"/>
      <c r="E56" s="20" t="n"/>
      <c r="F56" s="22" t="n"/>
      <c r="G56" s="21" t="n"/>
      <c r="H56" s="17">
        <f>IF(OR($A56="",$C56=""),"",IFERROR(SUM(N($D56)*N($F56),N($G56)*Assumptions!$B$6),""))</f>
        <v/>
      </c>
      <c r="I56" s="17">
        <f>IF(OR($A56="",$C56=""),"",IFERROR(N($D56)*N($F56)*(1+Assumptions!$B$7),""))</f>
        <v/>
      </c>
      <c r="J56" s="17">
        <f>IF(OR($A56="",$C56=""),"",IFERROR(N($G56)*Assumptions!$B$5,""))</f>
        <v/>
      </c>
      <c r="K56" s="17">
        <f>IF(OR($A56="",$C56=""),"",IFERROR(SUM($I56,$J56),""))</f>
        <v/>
      </c>
    </row>
    <row r="57" ht="26" customHeight="1">
      <c r="A57" s="18" t="n"/>
      <c r="B57" s="20" t="n"/>
      <c r="C57" s="18" t="n"/>
      <c r="D57" s="21" t="n"/>
      <c r="E57" s="20" t="n"/>
      <c r="F57" s="22" t="n"/>
      <c r="G57" s="21" t="n"/>
      <c r="H57" s="16">
        <f>IF(OR($A57="",$C57=""),"",IFERROR(SUM(N($D57)*N($F57),N($G57)*Assumptions!$B$6),""))</f>
        <v/>
      </c>
      <c r="I57" s="16">
        <f>IF(OR($A57="",$C57=""),"",IFERROR(N($D57)*N($F57)*(1+Assumptions!$B$7),""))</f>
        <v/>
      </c>
      <c r="J57" s="16">
        <f>IF(OR($A57="",$C57=""),"",IFERROR(N($G57)*Assumptions!$B$5,""))</f>
        <v/>
      </c>
      <c r="K57" s="16">
        <f>IF(OR($A57="",$C57=""),"",IFERROR(SUM($I57,$J57),""))</f>
        <v/>
      </c>
    </row>
    <row r="58" ht="26" customHeight="1">
      <c r="A58" s="18" t="n"/>
      <c r="B58" s="20" t="n"/>
      <c r="C58" s="18" t="n"/>
      <c r="D58" s="21" t="n"/>
      <c r="E58" s="20" t="n"/>
      <c r="F58" s="22" t="n"/>
      <c r="G58" s="21" t="n"/>
      <c r="H58" s="17">
        <f>IF(OR($A58="",$C58=""),"",IFERROR(SUM(N($D58)*N($F58),N($G58)*Assumptions!$B$6),""))</f>
        <v/>
      </c>
      <c r="I58" s="17">
        <f>IF(OR($A58="",$C58=""),"",IFERROR(N($D58)*N($F58)*(1+Assumptions!$B$7),""))</f>
        <v/>
      </c>
      <c r="J58" s="17">
        <f>IF(OR($A58="",$C58=""),"",IFERROR(N($G58)*Assumptions!$B$5,""))</f>
        <v/>
      </c>
      <c r="K58" s="17">
        <f>IF(OR($A58="",$C58=""),"",IFERROR(SUM($I58,$J58),""))</f>
        <v/>
      </c>
    </row>
    <row r="59" ht="26" customHeight="1">
      <c r="A59" s="18" t="n"/>
      <c r="B59" s="20" t="n"/>
      <c r="C59" s="18" t="n"/>
      <c r="D59" s="21" t="n"/>
      <c r="E59" s="20" t="n"/>
      <c r="F59" s="22" t="n"/>
      <c r="G59" s="21" t="n"/>
      <c r="H59" s="16">
        <f>IF(OR($A59="",$C59=""),"",IFERROR(SUM(N($D59)*N($F59),N($G59)*Assumptions!$B$6),""))</f>
        <v/>
      </c>
      <c r="I59" s="16">
        <f>IF(OR($A59="",$C59=""),"",IFERROR(N($D59)*N($F59)*(1+Assumptions!$B$7),""))</f>
        <v/>
      </c>
      <c r="J59" s="16">
        <f>IF(OR($A59="",$C59=""),"",IFERROR(N($G59)*Assumptions!$B$5,""))</f>
        <v/>
      </c>
      <c r="K59" s="16">
        <f>IF(OR($A59="",$C59=""),"",IFERROR(SUM($I59,$J59),""))</f>
        <v/>
      </c>
    </row>
    <row r="60" ht="26" customHeight="1">
      <c r="A60" s="18" t="n"/>
      <c r="B60" s="20" t="n"/>
      <c r="C60" s="18" t="n"/>
      <c r="D60" s="21" t="n"/>
      <c r="E60" s="20" t="n"/>
      <c r="F60" s="22" t="n"/>
      <c r="G60" s="21" t="n"/>
      <c r="H60" s="17">
        <f>IF(OR($A60="",$C60=""),"",IFERROR(SUM(N($D60)*N($F60),N($G60)*Assumptions!$B$6),""))</f>
        <v/>
      </c>
      <c r="I60" s="17">
        <f>IF(OR($A60="",$C60=""),"",IFERROR(N($D60)*N($F60)*(1+Assumptions!$B$7),""))</f>
        <v/>
      </c>
      <c r="J60" s="17">
        <f>IF(OR($A60="",$C60=""),"",IFERROR(N($G60)*Assumptions!$B$5,""))</f>
        <v/>
      </c>
      <c r="K60" s="17">
        <f>IF(OR($A60="",$C60=""),"",IFERROR(SUM($I60,$J60),""))</f>
        <v/>
      </c>
    </row>
    <row r="61" ht="26" customHeight="1">
      <c r="A61" s="18" t="n"/>
      <c r="B61" s="20" t="n"/>
      <c r="C61" s="18" t="n"/>
      <c r="D61" s="21" t="n"/>
      <c r="E61" s="20" t="n"/>
      <c r="F61" s="22" t="n"/>
      <c r="G61" s="21" t="n"/>
      <c r="H61" s="16">
        <f>IF(OR($A61="",$C61=""),"",IFERROR(SUM(N($D61)*N($F61),N($G61)*Assumptions!$B$6),""))</f>
        <v/>
      </c>
      <c r="I61" s="16">
        <f>IF(OR($A61="",$C61=""),"",IFERROR(N($D61)*N($F61)*(1+Assumptions!$B$7),""))</f>
        <v/>
      </c>
      <c r="J61" s="16">
        <f>IF(OR($A61="",$C61=""),"",IFERROR(N($G61)*Assumptions!$B$5,""))</f>
        <v/>
      </c>
      <c r="K61" s="16">
        <f>IF(OR($A61="",$C61=""),"",IFERROR(SUM($I61,$J61),""))</f>
        <v/>
      </c>
    </row>
    <row r="62" ht="26" customHeight="1">
      <c r="A62" s="18" t="n"/>
      <c r="B62" s="20" t="n"/>
      <c r="C62" s="18" t="n"/>
      <c r="D62" s="21" t="n"/>
      <c r="E62" s="20" t="n"/>
      <c r="F62" s="22" t="n"/>
      <c r="G62" s="21" t="n"/>
      <c r="H62" s="17">
        <f>IF(OR($A62="",$C62=""),"",IFERROR(SUM(N($D62)*N($F62),N($G62)*Assumptions!$B$6),""))</f>
        <v/>
      </c>
      <c r="I62" s="17">
        <f>IF(OR($A62="",$C62=""),"",IFERROR(N($D62)*N($F62)*(1+Assumptions!$B$7),""))</f>
        <v/>
      </c>
      <c r="J62" s="17">
        <f>IF(OR($A62="",$C62=""),"",IFERROR(N($G62)*Assumptions!$B$5,""))</f>
        <v/>
      </c>
      <c r="K62" s="17">
        <f>IF(OR($A62="",$C62=""),"",IFERROR(SUM($I62,$J62),""))</f>
        <v/>
      </c>
    </row>
    <row r="63" ht="26" customHeight="1">
      <c r="A63" s="18" t="n"/>
      <c r="B63" s="20" t="n"/>
      <c r="C63" s="18" t="n"/>
      <c r="D63" s="21" t="n"/>
      <c r="E63" s="20" t="n"/>
      <c r="F63" s="22" t="n"/>
      <c r="G63" s="21" t="n"/>
      <c r="H63" s="16">
        <f>IF(OR($A63="",$C63=""),"",IFERROR(SUM(N($D63)*N($F63),N($G63)*Assumptions!$B$6),""))</f>
        <v/>
      </c>
      <c r="I63" s="16">
        <f>IF(OR($A63="",$C63=""),"",IFERROR(N($D63)*N($F63)*(1+Assumptions!$B$7),""))</f>
        <v/>
      </c>
      <c r="J63" s="16">
        <f>IF(OR($A63="",$C63=""),"",IFERROR(N($G63)*Assumptions!$B$5,""))</f>
        <v/>
      </c>
      <c r="K63" s="16">
        <f>IF(OR($A63="",$C63=""),"",IFERROR(SUM($I63,$J63),""))</f>
        <v/>
      </c>
    </row>
    <row r="64" ht="26" customHeight="1">
      <c r="A64" s="18" t="n"/>
      <c r="B64" s="20" t="n"/>
      <c r="C64" s="18" t="n"/>
      <c r="D64" s="21" t="n"/>
      <c r="E64" s="20" t="n"/>
      <c r="F64" s="22" t="n"/>
      <c r="G64" s="21" t="n"/>
      <c r="H64" s="17">
        <f>IF(OR($A64="",$C64=""),"",IFERROR(SUM(N($D64)*N($F64),N($G64)*Assumptions!$B$6),""))</f>
        <v/>
      </c>
      <c r="I64" s="17">
        <f>IF(OR($A64="",$C64=""),"",IFERROR(N($D64)*N($F64)*(1+Assumptions!$B$7),""))</f>
        <v/>
      </c>
      <c r="J64" s="17">
        <f>IF(OR($A64="",$C64=""),"",IFERROR(N($G64)*Assumptions!$B$5,""))</f>
        <v/>
      </c>
      <c r="K64" s="17">
        <f>IF(OR($A64="",$C64=""),"",IFERROR(SUM($I64,$J64),""))</f>
        <v/>
      </c>
    </row>
    <row r="65" ht="26" customHeight="1">
      <c r="A65" s="18" t="n"/>
      <c r="B65" s="20" t="n"/>
      <c r="C65" s="18" t="n"/>
      <c r="D65" s="21" t="n"/>
      <c r="E65" s="20" t="n"/>
      <c r="F65" s="22" t="n"/>
      <c r="G65" s="21" t="n"/>
      <c r="H65" s="16">
        <f>IF(OR($A65="",$C65=""),"",IFERROR(SUM(N($D65)*N($F65),N($G65)*Assumptions!$B$6),""))</f>
        <v/>
      </c>
      <c r="I65" s="16">
        <f>IF(OR($A65="",$C65=""),"",IFERROR(N($D65)*N($F65)*(1+Assumptions!$B$7),""))</f>
        <v/>
      </c>
      <c r="J65" s="16">
        <f>IF(OR($A65="",$C65=""),"",IFERROR(N($G65)*Assumptions!$B$5,""))</f>
        <v/>
      </c>
      <c r="K65" s="16">
        <f>IF(OR($A65="",$C65=""),"",IFERROR(SUM($I65,$J65),""))</f>
        <v/>
      </c>
    </row>
    <row r="66" ht="26" customHeight="1">
      <c r="A66" s="18" t="n"/>
      <c r="B66" s="20" t="n"/>
      <c r="C66" s="18" t="n"/>
      <c r="D66" s="21" t="n"/>
      <c r="E66" s="20" t="n"/>
      <c r="F66" s="22" t="n"/>
      <c r="G66" s="21" t="n"/>
      <c r="H66" s="17">
        <f>IF(OR($A66="",$C66=""),"",IFERROR(SUM(N($D66)*N($F66),N($G66)*Assumptions!$B$6),""))</f>
        <v/>
      </c>
      <c r="I66" s="17">
        <f>IF(OR($A66="",$C66=""),"",IFERROR(N($D66)*N($F66)*(1+Assumptions!$B$7),""))</f>
        <v/>
      </c>
      <c r="J66" s="17">
        <f>IF(OR($A66="",$C66=""),"",IFERROR(N($G66)*Assumptions!$B$5,""))</f>
        <v/>
      </c>
      <c r="K66" s="17">
        <f>IF(OR($A66="",$C66=""),"",IFERROR(SUM($I66,$J66),""))</f>
        <v/>
      </c>
    </row>
    <row r="67" ht="26" customHeight="1">
      <c r="A67" s="18" t="n"/>
      <c r="B67" s="20" t="n"/>
      <c r="C67" s="18" t="n"/>
      <c r="D67" s="21" t="n"/>
      <c r="E67" s="20" t="n"/>
      <c r="F67" s="22" t="n"/>
      <c r="G67" s="21" t="n"/>
      <c r="H67" s="16">
        <f>IF(OR($A67="",$C67=""),"",IFERROR(SUM(N($D67)*N($F67),N($G67)*Assumptions!$B$6),""))</f>
        <v/>
      </c>
      <c r="I67" s="16">
        <f>IF(OR($A67="",$C67=""),"",IFERROR(N($D67)*N($F67)*(1+Assumptions!$B$7),""))</f>
        <v/>
      </c>
      <c r="J67" s="16">
        <f>IF(OR($A67="",$C67=""),"",IFERROR(N($G67)*Assumptions!$B$5,""))</f>
        <v/>
      </c>
      <c r="K67" s="16">
        <f>IF(OR($A67="",$C67=""),"",IFERROR(SUM($I67,$J67),""))</f>
        <v/>
      </c>
    </row>
    <row r="68" ht="26" customHeight="1">
      <c r="A68" s="18" t="n"/>
      <c r="B68" s="20" t="n"/>
      <c r="C68" s="18" t="n"/>
      <c r="D68" s="21" t="n"/>
      <c r="E68" s="20" t="n"/>
      <c r="F68" s="22" t="n"/>
      <c r="G68" s="21" t="n"/>
      <c r="H68" s="17">
        <f>IF(OR($A68="",$C68=""),"",IFERROR(SUM(N($D68)*N($F68),N($G68)*Assumptions!$B$6),""))</f>
        <v/>
      </c>
      <c r="I68" s="17">
        <f>IF(OR($A68="",$C68=""),"",IFERROR(N($D68)*N($F68)*(1+Assumptions!$B$7),""))</f>
        <v/>
      </c>
      <c r="J68" s="17">
        <f>IF(OR($A68="",$C68=""),"",IFERROR(N($G68)*Assumptions!$B$5,""))</f>
        <v/>
      </c>
      <c r="K68" s="17">
        <f>IF(OR($A68="",$C68=""),"",IFERROR(SUM($I68,$J68),""))</f>
        <v/>
      </c>
    </row>
    <row r="69" ht="26" customHeight="1">
      <c r="A69" s="18" t="n"/>
      <c r="B69" s="20" t="n"/>
      <c r="C69" s="18" t="n"/>
      <c r="D69" s="21" t="n"/>
      <c r="E69" s="20" t="n"/>
      <c r="F69" s="22" t="n"/>
      <c r="G69" s="21" t="n"/>
      <c r="H69" s="16">
        <f>IF(OR($A69="",$C69=""),"",IFERROR(SUM(N($D69)*N($F69),N($G69)*Assumptions!$B$6),""))</f>
        <v/>
      </c>
      <c r="I69" s="16">
        <f>IF(OR($A69="",$C69=""),"",IFERROR(N($D69)*N($F69)*(1+Assumptions!$B$7),""))</f>
        <v/>
      </c>
      <c r="J69" s="16">
        <f>IF(OR($A69="",$C69=""),"",IFERROR(N($G69)*Assumptions!$B$5,""))</f>
        <v/>
      </c>
      <c r="K69" s="16">
        <f>IF(OR($A69="",$C69=""),"",IFERROR(SUM($I69,$J69),""))</f>
        <v/>
      </c>
    </row>
    <row r="70" ht="26" customHeight="1">
      <c r="A70" s="18" t="n"/>
      <c r="B70" s="20" t="n"/>
      <c r="C70" s="18" t="n"/>
      <c r="D70" s="21" t="n"/>
      <c r="E70" s="20" t="n"/>
      <c r="F70" s="22" t="n"/>
      <c r="G70" s="21" t="n"/>
      <c r="H70" s="17">
        <f>IF(OR($A70="",$C70=""),"",IFERROR(SUM(N($D70)*N($F70),N($G70)*Assumptions!$B$6),""))</f>
        <v/>
      </c>
      <c r="I70" s="17">
        <f>IF(OR($A70="",$C70=""),"",IFERROR(N($D70)*N($F70)*(1+Assumptions!$B$7),""))</f>
        <v/>
      </c>
      <c r="J70" s="17">
        <f>IF(OR($A70="",$C70=""),"",IFERROR(N($G70)*Assumptions!$B$5,""))</f>
        <v/>
      </c>
      <c r="K70" s="17">
        <f>IF(OR($A70="",$C70=""),"",IFERROR(SUM($I70,$J70),""))</f>
        <v/>
      </c>
    </row>
    <row r="71" ht="26" customHeight="1">
      <c r="A71" s="18" t="n"/>
      <c r="B71" s="20" t="n"/>
      <c r="C71" s="18" t="n"/>
      <c r="D71" s="21" t="n"/>
      <c r="E71" s="20" t="n"/>
      <c r="F71" s="22" t="n"/>
      <c r="G71" s="21" t="n"/>
      <c r="H71" s="16">
        <f>IF(OR($A71="",$C71=""),"",IFERROR(SUM(N($D71)*N($F71),N($G71)*Assumptions!$B$6),""))</f>
        <v/>
      </c>
      <c r="I71" s="16">
        <f>IF(OR($A71="",$C71=""),"",IFERROR(N($D71)*N($F71)*(1+Assumptions!$B$7),""))</f>
        <v/>
      </c>
      <c r="J71" s="16">
        <f>IF(OR($A71="",$C71=""),"",IFERROR(N($G71)*Assumptions!$B$5,""))</f>
        <v/>
      </c>
      <c r="K71" s="16">
        <f>IF(OR($A71="",$C71=""),"",IFERROR(SUM($I71,$J71),""))</f>
        <v/>
      </c>
    </row>
    <row r="72" ht="26" customHeight="1">
      <c r="A72" s="18" t="n"/>
      <c r="B72" s="20" t="n"/>
      <c r="C72" s="18" t="n"/>
      <c r="D72" s="21" t="n"/>
      <c r="E72" s="20" t="n"/>
      <c r="F72" s="22" t="n"/>
      <c r="G72" s="21" t="n"/>
      <c r="H72" s="17">
        <f>IF(OR($A72="",$C72=""),"",IFERROR(SUM(N($D72)*N($F72),N($G72)*Assumptions!$B$6),""))</f>
        <v/>
      </c>
      <c r="I72" s="17">
        <f>IF(OR($A72="",$C72=""),"",IFERROR(N($D72)*N($F72)*(1+Assumptions!$B$7),""))</f>
        <v/>
      </c>
      <c r="J72" s="17">
        <f>IF(OR($A72="",$C72=""),"",IFERROR(N($G72)*Assumptions!$B$5,""))</f>
        <v/>
      </c>
      <c r="K72" s="17">
        <f>IF(OR($A72="",$C72=""),"",IFERROR(SUM($I72,$J72),""))</f>
        <v/>
      </c>
    </row>
    <row r="73" ht="26" customHeight="1">
      <c r="A73" s="18" t="n"/>
      <c r="B73" s="20" t="n"/>
      <c r="C73" s="18" t="n"/>
      <c r="D73" s="21" t="n"/>
      <c r="E73" s="20" t="n"/>
      <c r="F73" s="22" t="n"/>
      <c r="G73" s="21" t="n"/>
      <c r="H73" s="16">
        <f>IF(OR($A73="",$C73=""),"",IFERROR(SUM(N($D73)*N($F73),N($G73)*Assumptions!$B$6),""))</f>
        <v/>
      </c>
      <c r="I73" s="16">
        <f>IF(OR($A73="",$C73=""),"",IFERROR(N($D73)*N($F73)*(1+Assumptions!$B$7),""))</f>
        <v/>
      </c>
      <c r="J73" s="16">
        <f>IF(OR($A73="",$C73=""),"",IFERROR(N($G73)*Assumptions!$B$5,""))</f>
        <v/>
      </c>
      <c r="K73" s="16">
        <f>IF(OR($A73="",$C73=""),"",IFERROR(SUM($I73,$J73),""))</f>
        <v/>
      </c>
    </row>
    <row r="74" ht="26" customHeight="1">
      <c r="A74" s="18" t="n"/>
      <c r="B74" s="20" t="n"/>
      <c r="C74" s="18" t="n"/>
      <c r="D74" s="21" t="n"/>
      <c r="E74" s="20" t="n"/>
      <c r="F74" s="22" t="n"/>
      <c r="G74" s="21" t="n"/>
      <c r="H74" s="17">
        <f>IF(OR($A74="",$C74=""),"",IFERROR(SUM(N($D74)*N($F74),N($G74)*Assumptions!$B$6),""))</f>
        <v/>
      </c>
      <c r="I74" s="17">
        <f>IF(OR($A74="",$C74=""),"",IFERROR(N($D74)*N($F74)*(1+Assumptions!$B$7),""))</f>
        <v/>
      </c>
      <c r="J74" s="17">
        <f>IF(OR($A74="",$C74=""),"",IFERROR(N($G74)*Assumptions!$B$5,""))</f>
        <v/>
      </c>
      <c r="K74" s="17">
        <f>IF(OR($A74="",$C74=""),"",IFERROR(SUM($I74,$J74),""))</f>
        <v/>
      </c>
    </row>
    <row r="75" ht="26" customHeight="1">
      <c r="A75" s="18" t="n"/>
      <c r="B75" s="20" t="n"/>
      <c r="C75" s="18" t="n"/>
      <c r="D75" s="21" t="n"/>
      <c r="E75" s="20" t="n"/>
      <c r="F75" s="22" t="n"/>
      <c r="G75" s="21" t="n"/>
      <c r="H75" s="16">
        <f>IF(OR($A75="",$C75=""),"",IFERROR(SUM(N($D75)*N($F75),N($G75)*Assumptions!$B$6),""))</f>
        <v/>
      </c>
      <c r="I75" s="16">
        <f>IF(OR($A75="",$C75=""),"",IFERROR(N($D75)*N($F75)*(1+Assumptions!$B$7),""))</f>
        <v/>
      </c>
      <c r="J75" s="16">
        <f>IF(OR($A75="",$C75=""),"",IFERROR(N($G75)*Assumptions!$B$5,""))</f>
        <v/>
      </c>
      <c r="K75" s="16">
        <f>IF(OR($A75="",$C75=""),"",IFERROR(SUM($I75,$J75),""))</f>
        <v/>
      </c>
    </row>
    <row r="76" ht="26" customHeight="1">
      <c r="A76" s="18" t="n"/>
      <c r="B76" s="20" t="n"/>
      <c r="C76" s="18" t="n"/>
      <c r="D76" s="21" t="n"/>
      <c r="E76" s="20" t="n"/>
      <c r="F76" s="22" t="n"/>
      <c r="G76" s="21" t="n"/>
      <c r="H76" s="17">
        <f>IF(OR($A76="",$C76=""),"",IFERROR(SUM(N($D76)*N($F76),N($G76)*Assumptions!$B$6),""))</f>
        <v/>
      </c>
      <c r="I76" s="17">
        <f>IF(OR($A76="",$C76=""),"",IFERROR(N($D76)*N($F76)*(1+Assumptions!$B$7),""))</f>
        <v/>
      </c>
      <c r="J76" s="17">
        <f>IF(OR($A76="",$C76=""),"",IFERROR(N($G76)*Assumptions!$B$5,""))</f>
        <v/>
      </c>
      <c r="K76" s="17">
        <f>IF(OR($A76="",$C76=""),"",IFERROR(SUM($I76,$J76),""))</f>
        <v/>
      </c>
    </row>
    <row r="77" ht="26" customHeight="1">
      <c r="A77" s="18" t="n"/>
      <c r="B77" s="20" t="n"/>
      <c r="C77" s="18" t="n"/>
      <c r="D77" s="21" t="n"/>
      <c r="E77" s="20" t="n"/>
      <c r="F77" s="22" t="n"/>
      <c r="G77" s="21" t="n"/>
      <c r="H77" s="16">
        <f>IF(OR($A77="",$C77=""),"",IFERROR(SUM(N($D77)*N($F77),N($G77)*Assumptions!$B$6),""))</f>
        <v/>
      </c>
      <c r="I77" s="16">
        <f>IF(OR($A77="",$C77=""),"",IFERROR(N($D77)*N($F77)*(1+Assumptions!$B$7),""))</f>
        <v/>
      </c>
      <c r="J77" s="16">
        <f>IF(OR($A77="",$C77=""),"",IFERROR(N($G77)*Assumptions!$B$5,""))</f>
        <v/>
      </c>
      <c r="K77" s="16">
        <f>IF(OR($A77="",$C77=""),"",IFERROR(SUM($I77,$J77),""))</f>
        <v/>
      </c>
    </row>
    <row r="78" ht="26" customHeight="1">
      <c r="A78" s="18" t="n"/>
      <c r="B78" s="20" t="n"/>
      <c r="C78" s="18" t="n"/>
      <c r="D78" s="21" t="n"/>
      <c r="E78" s="20" t="n"/>
      <c r="F78" s="22" t="n"/>
      <c r="G78" s="21" t="n"/>
      <c r="H78" s="17">
        <f>IF(OR($A78="",$C78=""),"",IFERROR(SUM(N($D78)*N($F78),N($G78)*Assumptions!$B$6),""))</f>
        <v/>
      </c>
      <c r="I78" s="17">
        <f>IF(OR($A78="",$C78=""),"",IFERROR(N($D78)*N($F78)*(1+Assumptions!$B$7),""))</f>
        <v/>
      </c>
      <c r="J78" s="17">
        <f>IF(OR($A78="",$C78=""),"",IFERROR(N($G78)*Assumptions!$B$5,""))</f>
        <v/>
      </c>
      <c r="K78" s="17">
        <f>IF(OR($A78="",$C78=""),"",IFERROR(SUM($I78,$J78),""))</f>
        <v/>
      </c>
    </row>
    <row r="79" ht="26" customHeight="1">
      <c r="A79" s="18" t="n"/>
      <c r="B79" s="20" t="n"/>
      <c r="C79" s="18" t="n"/>
      <c r="D79" s="21" t="n"/>
      <c r="E79" s="20" t="n"/>
      <c r="F79" s="22" t="n"/>
      <c r="G79" s="21" t="n"/>
      <c r="H79" s="16">
        <f>IF(OR($A79="",$C79=""),"",IFERROR(SUM(N($D79)*N($F79),N($G79)*Assumptions!$B$6),""))</f>
        <v/>
      </c>
      <c r="I79" s="16">
        <f>IF(OR($A79="",$C79=""),"",IFERROR(N($D79)*N($F79)*(1+Assumptions!$B$7),""))</f>
        <v/>
      </c>
      <c r="J79" s="16">
        <f>IF(OR($A79="",$C79=""),"",IFERROR(N($G79)*Assumptions!$B$5,""))</f>
        <v/>
      </c>
      <c r="K79" s="16">
        <f>IF(OR($A79="",$C79=""),"",IFERROR(SUM($I79,$J79),""))</f>
        <v/>
      </c>
    </row>
    <row r="80" ht="26" customHeight="1">
      <c r="A80" s="18" t="n"/>
      <c r="B80" s="20" t="n"/>
      <c r="C80" s="18" t="n"/>
      <c r="D80" s="21" t="n"/>
      <c r="E80" s="20" t="n"/>
      <c r="F80" s="22" t="n"/>
      <c r="G80" s="21" t="n"/>
      <c r="H80" s="17">
        <f>IF(OR($A80="",$C80=""),"",IFERROR(SUM(N($D80)*N($F80),N($G80)*Assumptions!$B$6),""))</f>
        <v/>
      </c>
      <c r="I80" s="17">
        <f>IF(OR($A80="",$C80=""),"",IFERROR(N($D80)*N($F80)*(1+Assumptions!$B$7),""))</f>
        <v/>
      </c>
      <c r="J80" s="17">
        <f>IF(OR($A80="",$C80=""),"",IFERROR(N($G80)*Assumptions!$B$5,""))</f>
        <v/>
      </c>
      <c r="K80" s="17">
        <f>IF(OR($A80="",$C80=""),"",IFERROR(SUM($I80,$J80),""))</f>
        <v/>
      </c>
    </row>
    <row r="81" ht="26" customHeight="1">
      <c r="A81" s="18" t="n"/>
      <c r="B81" s="20" t="n"/>
      <c r="C81" s="18" t="n"/>
      <c r="D81" s="21" t="n"/>
      <c r="E81" s="20" t="n"/>
      <c r="F81" s="22" t="n"/>
      <c r="G81" s="21" t="n"/>
      <c r="H81" s="16">
        <f>IF(OR($A81="",$C81=""),"",IFERROR(SUM(N($D81)*N($F81),N($G81)*Assumptions!$B$6),""))</f>
        <v/>
      </c>
      <c r="I81" s="16">
        <f>IF(OR($A81="",$C81=""),"",IFERROR(N($D81)*N($F81)*(1+Assumptions!$B$7),""))</f>
        <v/>
      </c>
      <c r="J81" s="16">
        <f>IF(OR($A81="",$C81=""),"",IFERROR(N($G81)*Assumptions!$B$5,""))</f>
        <v/>
      </c>
      <c r="K81" s="16">
        <f>IF(OR($A81="",$C81=""),"",IFERROR(SUM($I81,$J81),""))</f>
        <v/>
      </c>
    </row>
    <row r="82" ht="26" customHeight="1">
      <c r="A82" s="18" t="n"/>
      <c r="B82" s="20" t="n"/>
      <c r="C82" s="18" t="n"/>
      <c r="D82" s="21" t="n"/>
      <c r="E82" s="20" t="n"/>
      <c r="F82" s="22" t="n"/>
      <c r="G82" s="21" t="n"/>
      <c r="H82" s="17">
        <f>IF(OR($A82="",$C82=""),"",IFERROR(SUM(N($D82)*N($F82),N($G82)*Assumptions!$B$6),""))</f>
        <v/>
      </c>
      <c r="I82" s="17">
        <f>IF(OR($A82="",$C82=""),"",IFERROR(N($D82)*N($F82)*(1+Assumptions!$B$7),""))</f>
        <v/>
      </c>
      <c r="J82" s="17">
        <f>IF(OR($A82="",$C82=""),"",IFERROR(N($G82)*Assumptions!$B$5,""))</f>
        <v/>
      </c>
      <c r="K82" s="17">
        <f>IF(OR($A82="",$C82=""),"",IFERROR(SUM($I82,$J82),""))</f>
        <v/>
      </c>
    </row>
    <row r="83" ht="26" customHeight="1">
      <c r="A83" s="18" t="n"/>
      <c r="B83" s="20" t="n"/>
      <c r="C83" s="18" t="n"/>
      <c r="D83" s="21" t="n"/>
      <c r="E83" s="20" t="n"/>
      <c r="F83" s="22" t="n"/>
      <c r="G83" s="21" t="n"/>
      <c r="H83" s="16">
        <f>IF(OR($A83="",$C83=""),"",IFERROR(SUM(N($D83)*N($F83),N($G83)*Assumptions!$B$6),""))</f>
        <v/>
      </c>
      <c r="I83" s="16">
        <f>IF(OR($A83="",$C83=""),"",IFERROR(N($D83)*N($F83)*(1+Assumptions!$B$7),""))</f>
        <v/>
      </c>
      <c r="J83" s="16">
        <f>IF(OR($A83="",$C83=""),"",IFERROR(N($G83)*Assumptions!$B$5,""))</f>
        <v/>
      </c>
      <c r="K83" s="16">
        <f>IF(OR($A83="",$C83=""),"",IFERROR(SUM($I83,$J83),""))</f>
        <v/>
      </c>
    </row>
    <row r="84" ht="26" customHeight="1">
      <c r="A84" s="18" t="n"/>
      <c r="B84" s="20" t="n"/>
      <c r="C84" s="18" t="n"/>
      <c r="D84" s="21" t="n"/>
      <c r="E84" s="20" t="n"/>
      <c r="F84" s="22" t="n"/>
      <c r="G84" s="21" t="n"/>
      <c r="H84" s="17">
        <f>IF(OR($A84="",$C84=""),"",IFERROR(SUM(N($D84)*N($F84),N($G84)*Assumptions!$B$6),""))</f>
        <v/>
      </c>
      <c r="I84" s="17">
        <f>IF(OR($A84="",$C84=""),"",IFERROR(N($D84)*N($F84)*(1+Assumptions!$B$7),""))</f>
        <v/>
      </c>
      <c r="J84" s="17">
        <f>IF(OR($A84="",$C84=""),"",IFERROR(N($G84)*Assumptions!$B$5,""))</f>
        <v/>
      </c>
      <c r="K84" s="17">
        <f>IF(OR($A84="",$C84=""),"",IFERROR(SUM($I84,$J84),""))</f>
        <v/>
      </c>
    </row>
    <row r="85" ht="26" customHeight="1">
      <c r="A85" s="18" t="n"/>
      <c r="B85" s="20" t="n"/>
      <c r="C85" s="18" t="n"/>
      <c r="D85" s="21" t="n"/>
      <c r="E85" s="20" t="n"/>
      <c r="F85" s="22" t="n"/>
      <c r="G85" s="21" t="n"/>
      <c r="H85" s="16">
        <f>IF(OR($A85="",$C85=""),"",IFERROR(SUM(N($D85)*N($F85),N($G85)*Assumptions!$B$6),""))</f>
        <v/>
      </c>
      <c r="I85" s="16">
        <f>IF(OR($A85="",$C85=""),"",IFERROR(N($D85)*N($F85)*(1+Assumptions!$B$7),""))</f>
        <v/>
      </c>
      <c r="J85" s="16">
        <f>IF(OR($A85="",$C85=""),"",IFERROR(N($G85)*Assumptions!$B$5,""))</f>
        <v/>
      </c>
      <c r="K85" s="16">
        <f>IF(OR($A85="",$C85=""),"",IFERROR(SUM($I85,$J85),""))</f>
        <v/>
      </c>
    </row>
    <row r="86" ht="26" customHeight="1">
      <c r="A86" s="18" t="n"/>
      <c r="B86" s="20" t="n"/>
      <c r="C86" s="18" t="n"/>
      <c r="D86" s="21" t="n"/>
      <c r="E86" s="20" t="n"/>
      <c r="F86" s="22" t="n"/>
      <c r="G86" s="21" t="n"/>
      <c r="H86" s="17">
        <f>IF(OR($A86="",$C86=""),"",IFERROR(SUM(N($D86)*N($F86),N($G86)*Assumptions!$B$6),""))</f>
        <v/>
      </c>
      <c r="I86" s="17">
        <f>IF(OR($A86="",$C86=""),"",IFERROR(N($D86)*N($F86)*(1+Assumptions!$B$7),""))</f>
        <v/>
      </c>
      <c r="J86" s="17">
        <f>IF(OR($A86="",$C86=""),"",IFERROR(N($G86)*Assumptions!$B$5,""))</f>
        <v/>
      </c>
      <c r="K86" s="17">
        <f>IF(OR($A86="",$C86=""),"",IFERROR(SUM($I86,$J86),""))</f>
        <v/>
      </c>
    </row>
    <row r="87" ht="26" customHeight="1">
      <c r="A87" s="18" t="n"/>
      <c r="B87" s="20" t="n"/>
      <c r="C87" s="18" t="n"/>
      <c r="D87" s="21" t="n"/>
      <c r="E87" s="20" t="n"/>
      <c r="F87" s="22" t="n"/>
      <c r="G87" s="21" t="n"/>
      <c r="H87" s="16">
        <f>IF(OR($A87="",$C87=""),"",IFERROR(SUM(N($D87)*N($F87),N($G87)*Assumptions!$B$6),""))</f>
        <v/>
      </c>
      <c r="I87" s="16">
        <f>IF(OR($A87="",$C87=""),"",IFERROR(N($D87)*N($F87)*(1+Assumptions!$B$7),""))</f>
        <v/>
      </c>
      <c r="J87" s="16">
        <f>IF(OR($A87="",$C87=""),"",IFERROR(N($G87)*Assumptions!$B$5,""))</f>
        <v/>
      </c>
      <c r="K87" s="16">
        <f>IF(OR($A87="",$C87=""),"",IFERROR(SUM($I87,$J87),""))</f>
        <v/>
      </c>
    </row>
    <row r="88" ht="26" customHeight="1">
      <c r="A88" s="18" t="n"/>
      <c r="B88" s="20" t="n"/>
      <c r="C88" s="18" t="n"/>
      <c r="D88" s="21" t="n"/>
      <c r="E88" s="20" t="n"/>
      <c r="F88" s="22" t="n"/>
      <c r="G88" s="21" t="n"/>
      <c r="H88" s="17">
        <f>IF(OR($A88="",$C88=""),"",IFERROR(SUM(N($D88)*N($F88),N($G88)*Assumptions!$B$6),""))</f>
        <v/>
      </c>
      <c r="I88" s="17">
        <f>IF(OR($A88="",$C88=""),"",IFERROR(N($D88)*N($F88)*(1+Assumptions!$B$7),""))</f>
        <v/>
      </c>
      <c r="J88" s="17">
        <f>IF(OR($A88="",$C88=""),"",IFERROR(N($G88)*Assumptions!$B$5,""))</f>
        <v/>
      </c>
      <c r="K88" s="17">
        <f>IF(OR($A88="",$C88=""),"",IFERROR(SUM($I88,$J88),""))</f>
        <v/>
      </c>
    </row>
    <row r="89" ht="26" customHeight="1">
      <c r="A89" s="18" t="n"/>
      <c r="B89" s="20" t="n"/>
      <c r="C89" s="18" t="n"/>
      <c r="D89" s="21" t="n"/>
      <c r="E89" s="20" t="n"/>
      <c r="F89" s="22" t="n"/>
      <c r="G89" s="21" t="n"/>
      <c r="H89" s="16">
        <f>IF(OR($A89="",$C89=""),"",IFERROR(SUM(N($D89)*N($F89),N($G89)*Assumptions!$B$6),""))</f>
        <v/>
      </c>
      <c r="I89" s="16">
        <f>IF(OR($A89="",$C89=""),"",IFERROR(N($D89)*N($F89)*(1+Assumptions!$B$7),""))</f>
        <v/>
      </c>
      <c r="J89" s="16">
        <f>IF(OR($A89="",$C89=""),"",IFERROR(N($G89)*Assumptions!$B$5,""))</f>
        <v/>
      </c>
      <c r="K89" s="16">
        <f>IF(OR($A89="",$C89=""),"",IFERROR(SUM($I89,$J89),""))</f>
        <v/>
      </c>
    </row>
    <row r="90" ht="26" customHeight="1">
      <c r="A90" s="18" t="n"/>
      <c r="B90" s="20" t="n"/>
      <c r="C90" s="18" t="n"/>
      <c r="D90" s="21" t="n"/>
      <c r="E90" s="20" t="n"/>
      <c r="F90" s="22" t="n"/>
      <c r="G90" s="21" t="n"/>
      <c r="H90" s="17">
        <f>IF(OR($A90="",$C90=""),"",IFERROR(SUM(N($D90)*N($F90),N($G90)*Assumptions!$B$6),""))</f>
        <v/>
      </c>
      <c r="I90" s="17">
        <f>IF(OR($A90="",$C90=""),"",IFERROR(N($D90)*N($F90)*(1+Assumptions!$B$7),""))</f>
        <v/>
      </c>
      <c r="J90" s="17">
        <f>IF(OR($A90="",$C90=""),"",IFERROR(N($G90)*Assumptions!$B$5,""))</f>
        <v/>
      </c>
      <c r="K90" s="17">
        <f>IF(OR($A90="",$C90=""),"",IFERROR(SUM($I90,$J90),""))</f>
        <v/>
      </c>
    </row>
    <row r="91" ht="26" customHeight="1">
      <c r="A91" s="18" t="n"/>
      <c r="B91" s="20" t="n"/>
      <c r="C91" s="18" t="n"/>
      <c r="D91" s="21" t="n"/>
      <c r="E91" s="20" t="n"/>
      <c r="F91" s="22" t="n"/>
      <c r="G91" s="21" t="n"/>
      <c r="H91" s="16">
        <f>IF(OR($A91="",$C91=""),"",IFERROR(SUM(N($D91)*N($F91),N($G91)*Assumptions!$B$6),""))</f>
        <v/>
      </c>
      <c r="I91" s="16">
        <f>IF(OR($A91="",$C91=""),"",IFERROR(N($D91)*N($F91)*(1+Assumptions!$B$7),""))</f>
        <v/>
      </c>
      <c r="J91" s="16">
        <f>IF(OR($A91="",$C91=""),"",IFERROR(N($G91)*Assumptions!$B$5,""))</f>
        <v/>
      </c>
      <c r="K91" s="16">
        <f>IF(OR($A91="",$C91=""),"",IFERROR(SUM($I91,$J91),""))</f>
        <v/>
      </c>
    </row>
    <row r="92" ht="26" customHeight="1">
      <c r="A92" s="18" t="n"/>
      <c r="B92" s="20" t="n"/>
      <c r="C92" s="18" t="n"/>
      <c r="D92" s="21" t="n"/>
      <c r="E92" s="20" t="n"/>
      <c r="F92" s="22" t="n"/>
      <c r="G92" s="21" t="n"/>
      <c r="H92" s="17">
        <f>IF(OR($A92="",$C92=""),"",IFERROR(SUM(N($D92)*N($F92),N($G92)*Assumptions!$B$6),""))</f>
        <v/>
      </c>
      <c r="I92" s="17">
        <f>IF(OR($A92="",$C92=""),"",IFERROR(N($D92)*N($F92)*(1+Assumptions!$B$7),""))</f>
        <v/>
      </c>
      <c r="J92" s="17">
        <f>IF(OR($A92="",$C92=""),"",IFERROR(N($G92)*Assumptions!$B$5,""))</f>
        <v/>
      </c>
      <c r="K92" s="17">
        <f>IF(OR($A92="",$C92=""),"",IFERROR(SUM($I92,$J92),""))</f>
        <v/>
      </c>
    </row>
    <row r="93" ht="26" customHeight="1">
      <c r="A93" s="18" t="n"/>
      <c r="B93" s="20" t="n"/>
      <c r="C93" s="18" t="n"/>
      <c r="D93" s="21" t="n"/>
      <c r="E93" s="20" t="n"/>
      <c r="F93" s="22" t="n"/>
      <c r="G93" s="21" t="n"/>
      <c r="H93" s="16">
        <f>IF(OR($A93="",$C93=""),"",IFERROR(SUM(N($D93)*N($F93),N($G93)*Assumptions!$B$6),""))</f>
        <v/>
      </c>
      <c r="I93" s="16">
        <f>IF(OR($A93="",$C93=""),"",IFERROR(N($D93)*N($F93)*(1+Assumptions!$B$7),""))</f>
        <v/>
      </c>
      <c r="J93" s="16">
        <f>IF(OR($A93="",$C93=""),"",IFERROR(N($G93)*Assumptions!$B$5,""))</f>
        <v/>
      </c>
      <c r="K93" s="16">
        <f>IF(OR($A93="",$C93=""),"",IFERROR(SUM($I93,$J93),""))</f>
        <v/>
      </c>
    </row>
    <row r="94" ht="26" customHeight="1">
      <c r="A94" s="18" t="n"/>
      <c r="B94" s="20" t="n"/>
      <c r="C94" s="18" t="n"/>
      <c r="D94" s="21" t="n"/>
      <c r="E94" s="20" t="n"/>
      <c r="F94" s="22" t="n"/>
      <c r="G94" s="21" t="n"/>
      <c r="H94" s="17">
        <f>IF(OR($A94="",$C94=""),"",IFERROR(SUM(N($D94)*N($F94),N($G94)*Assumptions!$B$6),""))</f>
        <v/>
      </c>
      <c r="I94" s="17">
        <f>IF(OR($A94="",$C94=""),"",IFERROR(N($D94)*N($F94)*(1+Assumptions!$B$7),""))</f>
        <v/>
      </c>
      <c r="J94" s="17">
        <f>IF(OR($A94="",$C94=""),"",IFERROR(N($G94)*Assumptions!$B$5,""))</f>
        <v/>
      </c>
      <c r="K94" s="17">
        <f>IF(OR($A94="",$C94=""),"",IFERROR(SUM($I94,$J94),""))</f>
        <v/>
      </c>
    </row>
    <row r="95" ht="26" customHeight="1">
      <c r="A95" s="18" t="n"/>
      <c r="B95" s="20" t="n"/>
      <c r="C95" s="18" t="n"/>
      <c r="D95" s="21" t="n"/>
      <c r="E95" s="20" t="n"/>
      <c r="F95" s="22" t="n"/>
      <c r="G95" s="21" t="n"/>
      <c r="H95" s="16">
        <f>IF(OR($A95="",$C95=""),"",IFERROR(SUM(N($D95)*N($F95),N($G95)*Assumptions!$B$6),""))</f>
        <v/>
      </c>
      <c r="I95" s="16">
        <f>IF(OR($A95="",$C95=""),"",IFERROR(N($D95)*N($F95)*(1+Assumptions!$B$7),""))</f>
        <v/>
      </c>
      <c r="J95" s="16">
        <f>IF(OR($A95="",$C95=""),"",IFERROR(N($G95)*Assumptions!$B$5,""))</f>
        <v/>
      </c>
      <c r="K95" s="16">
        <f>IF(OR($A95="",$C95=""),"",IFERROR(SUM($I95,$J95),""))</f>
        <v/>
      </c>
    </row>
    <row r="96" ht="26" customHeight="1">
      <c r="A96" s="18" t="n"/>
      <c r="B96" s="20" t="n"/>
      <c r="C96" s="18" t="n"/>
      <c r="D96" s="21" t="n"/>
      <c r="E96" s="20" t="n"/>
      <c r="F96" s="22" t="n"/>
      <c r="G96" s="21" t="n"/>
      <c r="H96" s="17">
        <f>IF(OR($A96="",$C96=""),"",IFERROR(SUM(N($D96)*N($F96),N($G96)*Assumptions!$B$6),""))</f>
        <v/>
      </c>
      <c r="I96" s="17">
        <f>IF(OR($A96="",$C96=""),"",IFERROR(N($D96)*N($F96)*(1+Assumptions!$B$7),""))</f>
        <v/>
      </c>
      <c r="J96" s="17">
        <f>IF(OR($A96="",$C96=""),"",IFERROR(N($G96)*Assumptions!$B$5,""))</f>
        <v/>
      </c>
      <c r="K96" s="17">
        <f>IF(OR($A96="",$C96=""),"",IFERROR(SUM($I96,$J96),""))</f>
        <v/>
      </c>
    </row>
    <row r="97" ht="26" customHeight="1">
      <c r="A97" s="18" t="n"/>
      <c r="B97" s="20" t="n"/>
      <c r="C97" s="18" t="n"/>
      <c r="D97" s="21" t="n"/>
      <c r="E97" s="20" t="n"/>
      <c r="F97" s="22" t="n"/>
      <c r="G97" s="21" t="n"/>
      <c r="H97" s="16">
        <f>IF(OR($A97="",$C97=""),"",IFERROR(SUM(N($D97)*N($F97),N($G97)*Assumptions!$B$6),""))</f>
        <v/>
      </c>
      <c r="I97" s="16">
        <f>IF(OR($A97="",$C97=""),"",IFERROR(N($D97)*N($F97)*(1+Assumptions!$B$7),""))</f>
        <v/>
      </c>
      <c r="J97" s="16">
        <f>IF(OR($A97="",$C97=""),"",IFERROR(N($G97)*Assumptions!$B$5,""))</f>
        <v/>
      </c>
      <c r="K97" s="16">
        <f>IF(OR($A97="",$C97=""),"",IFERROR(SUM($I97,$J97),""))</f>
        <v/>
      </c>
    </row>
    <row r="98" ht="26" customHeight="1">
      <c r="A98" s="18" t="n"/>
      <c r="B98" s="20" t="n"/>
      <c r="C98" s="18" t="n"/>
      <c r="D98" s="21" t="n"/>
      <c r="E98" s="20" t="n"/>
      <c r="F98" s="22" t="n"/>
      <c r="G98" s="21" t="n"/>
      <c r="H98" s="17">
        <f>IF(OR($A98="",$C98=""),"",IFERROR(SUM(N($D98)*N($F98),N($G98)*Assumptions!$B$6),""))</f>
        <v/>
      </c>
      <c r="I98" s="17">
        <f>IF(OR($A98="",$C98=""),"",IFERROR(N($D98)*N($F98)*(1+Assumptions!$B$7),""))</f>
        <v/>
      </c>
      <c r="J98" s="17">
        <f>IF(OR($A98="",$C98=""),"",IFERROR(N($G98)*Assumptions!$B$5,""))</f>
        <v/>
      </c>
      <c r="K98" s="17">
        <f>IF(OR($A98="",$C98=""),"",IFERROR(SUM($I98,$J98),""))</f>
        <v/>
      </c>
    </row>
    <row r="99" ht="26" customHeight="1">
      <c r="A99" s="18" t="n"/>
      <c r="B99" s="20" t="n"/>
      <c r="C99" s="18" t="n"/>
      <c r="D99" s="21" t="n"/>
      <c r="E99" s="20" t="n"/>
      <c r="F99" s="22" t="n"/>
      <c r="G99" s="21" t="n"/>
      <c r="H99" s="16">
        <f>IF(OR($A99="",$C99=""),"",IFERROR(SUM(N($D99)*N($F99),N($G99)*Assumptions!$B$6),""))</f>
        <v/>
      </c>
      <c r="I99" s="16">
        <f>IF(OR($A99="",$C99=""),"",IFERROR(N($D99)*N($F99)*(1+Assumptions!$B$7),""))</f>
        <v/>
      </c>
      <c r="J99" s="16">
        <f>IF(OR($A99="",$C99=""),"",IFERROR(N($G99)*Assumptions!$B$5,""))</f>
        <v/>
      </c>
      <c r="K99" s="16">
        <f>IF(OR($A99="",$C99=""),"",IFERROR(SUM($I99,$J99),""))</f>
        <v/>
      </c>
    </row>
    <row r="100" ht="26" customHeight="1">
      <c r="A100" s="18" t="n"/>
      <c r="B100" s="20" t="n"/>
      <c r="C100" s="18" t="n"/>
      <c r="D100" s="21" t="n"/>
      <c r="E100" s="20" t="n"/>
      <c r="F100" s="22" t="n"/>
      <c r="G100" s="21" t="n"/>
      <c r="H100" s="17">
        <f>IF(OR($A100="",$C100=""),"",IFERROR(SUM(N($D100)*N($F100),N($G100)*Assumptions!$B$6),""))</f>
        <v/>
      </c>
      <c r="I100" s="17">
        <f>IF(OR($A100="",$C100=""),"",IFERROR(N($D100)*N($F100)*(1+Assumptions!$B$7),""))</f>
        <v/>
      </c>
      <c r="J100" s="17">
        <f>IF(OR($A100="",$C100=""),"",IFERROR(N($G100)*Assumptions!$B$5,""))</f>
        <v/>
      </c>
      <c r="K100" s="17">
        <f>IF(OR($A100="",$C100=""),"",IFERROR(SUM($I100,$J100),""))</f>
        <v/>
      </c>
    </row>
    <row r="101" ht="26" customHeight="1">
      <c r="A101" s="18" t="n"/>
      <c r="B101" s="20" t="n"/>
      <c r="C101" s="18" t="n"/>
      <c r="D101" s="21" t="n"/>
      <c r="E101" s="20" t="n"/>
      <c r="F101" s="22" t="n"/>
      <c r="G101" s="21" t="n"/>
      <c r="H101" s="16">
        <f>IF(OR($A101="",$C101=""),"",IFERROR(SUM(N($D101)*N($F101),N($G101)*Assumptions!$B$6),""))</f>
        <v/>
      </c>
      <c r="I101" s="16">
        <f>IF(OR($A101="",$C101=""),"",IFERROR(N($D101)*N($F101)*(1+Assumptions!$B$7),""))</f>
        <v/>
      </c>
      <c r="J101" s="16">
        <f>IF(OR($A101="",$C101=""),"",IFERROR(N($G101)*Assumptions!$B$5,""))</f>
        <v/>
      </c>
      <c r="K101" s="16">
        <f>IF(OR($A101="",$C101=""),"",IFERROR(SUM($I101,$J101),""))</f>
        <v/>
      </c>
    </row>
    <row r="102" ht="26" customHeight="1">
      <c r="A102" s="18" t="n"/>
      <c r="B102" s="20" t="n"/>
      <c r="C102" s="18" t="n"/>
      <c r="D102" s="21" t="n"/>
      <c r="E102" s="20" t="n"/>
      <c r="F102" s="22" t="n"/>
      <c r="G102" s="21" t="n"/>
      <c r="H102" s="17">
        <f>IF(OR($A102="",$C102=""),"",IFERROR(SUM(N($D102)*N($F102),N($G102)*Assumptions!$B$6),""))</f>
        <v/>
      </c>
      <c r="I102" s="17">
        <f>IF(OR($A102="",$C102=""),"",IFERROR(N($D102)*N($F102)*(1+Assumptions!$B$7),""))</f>
        <v/>
      </c>
      <c r="J102" s="17">
        <f>IF(OR($A102="",$C102=""),"",IFERROR(N($G102)*Assumptions!$B$5,""))</f>
        <v/>
      </c>
      <c r="K102" s="17">
        <f>IF(OR($A102="",$C102=""),"",IFERROR(SUM($I102,$J102),""))</f>
        <v/>
      </c>
    </row>
    <row r="103" ht="26" customHeight="1">
      <c r="A103" s="18" t="n"/>
      <c r="B103" s="20" t="n"/>
      <c r="C103" s="18" t="n"/>
      <c r="D103" s="21" t="n"/>
      <c r="E103" s="20" t="n"/>
      <c r="F103" s="22" t="n"/>
      <c r="G103" s="21" t="n"/>
      <c r="H103" s="16">
        <f>IF(OR($A103="",$C103=""),"",IFERROR(SUM(N($D103)*N($F103),N($G103)*Assumptions!$B$6),""))</f>
        <v/>
      </c>
      <c r="I103" s="16">
        <f>IF(OR($A103="",$C103=""),"",IFERROR(N($D103)*N($F103)*(1+Assumptions!$B$7),""))</f>
        <v/>
      </c>
      <c r="J103" s="16">
        <f>IF(OR($A103="",$C103=""),"",IFERROR(N($G103)*Assumptions!$B$5,""))</f>
        <v/>
      </c>
      <c r="K103" s="16">
        <f>IF(OR($A103="",$C103=""),"",IFERROR(SUM($I103,$J103),""))</f>
        <v/>
      </c>
    </row>
    <row r="104" ht="26" customHeight="1">
      <c r="A104" s="18" t="n"/>
      <c r="B104" s="20" t="n"/>
      <c r="C104" s="18" t="n"/>
      <c r="D104" s="21" t="n"/>
      <c r="E104" s="20" t="n"/>
      <c r="F104" s="22" t="n"/>
      <c r="G104" s="21" t="n"/>
      <c r="H104" s="17">
        <f>IF(OR($A104="",$C104=""),"",IFERROR(SUM(N($D104)*N($F104),N($G104)*Assumptions!$B$6),""))</f>
        <v/>
      </c>
      <c r="I104" s="17">
        <f>IF(OR($A104="",$C104=""),"",IFERROR(N($D104)*N($F104)*(1+Assumptions!$B$7),""))</f>
        <v/>
      </c>
      <c r="J104" s="17">
        <f>IF(OR($A104="",$C104=""),"",IFERROR(N($G104)*Assumptions!$B$5,""))</f>
        <v/>
      </c>
      <c r="K104" s="17">
        <f>IF(OR($A104="",$C104=""),"",IFERROR(SUM($I104,$J104),""))</f>
        <v/>
      </c>
    </row>
  </sheetData>
  <autoFilter ref="A4:K104"/>
  <mergeCells count="1">
    <mergeCell ref="A1:K1"/>
  </mergeCells>
  <conditionalFormatting sqref="A5:K104">
    <cfRule type="expression" priority="1" dxfId="0">
      <formula>AND($A5&lt;&gt;"",COUNTIF(INDIRECT("'Service Calls'!$A$5:$A$104"),$A5)=0)</formula>
    </cfRule>
    <cfRule type="expression" priority="2" dxfId="0">
      <formula>AND($A5&lt;&gt;"",$C5&lt;&gt;"",$K5=0,N($G5)=0)</formula>
    </cfRule>
  </conditionalFormatting>
  <dataValidations count="5">
    <dataValidation sqref="B5:B104" showDropDown="0" showInputMessage="0" showErrorMessage="0" allowBlank="0" errorTitle="Choose a repair option" error="Select Option A, Option B, or Option C." type="list">
      <formula1>INDIRECT("Assumptions!$G$4:$G$6")</formula1>
    </dataValidation>
    <dataValidation sqref="D5:D104" showDropDown="0" showInputMessage="0" showErrorMessage="0" allowBlank="0" errorTitle="Check the quantity" error="Enter a quantity from 0 through the editable maximum." type="decimal" operator="between">
      <formula1>0</formula1>
      <formula2>INDIRECT("Assumptions!$B$9")</formula2>
    </dataValidation>
    <dataValidation sqref="E5:E104" showDropDown="0" showInputMessage="0" showErrorMessage="0" allowBlank="0" errorTitle="Choose a listed unit" error="Select a unit from the worksheet list." type="list">
      <formula1>INDIRECT("Assumptions!$H$3:$H$9")</formula1>
    </dataValidation>
    <dataValidation sqref="F5:F104" showDropDown="0" showInputMessage="0" showErrorMessage="0" allowBlank="0" errorTitle="Check the unit cost" error="Enter a nonnegative cost within the editable maximum." type="decimal" operator="between">
      <formula1>0</formula1>
      <formula2>INDIRECT("Assumptions!$B$10")</formula2>
    </dataValidation>
    <dataValidation sqref="G5:G104" showDropDown="0" showInputMessage="0" showErrorMessage="0" allowBlank="0" errorTitle="Check labor hours" error="Enter hours from 0 through the editable maximum." type="decimal" operator="between">
      <formula1>0</formula1>
      <formula2>INDIRECT("Assumptions!$B$11")</formula2>
    </dataValidation>
  </dataValidations>
  <pageMargins left="0.25" right="0.25" top="0.4" bottom="0.4" header="0.2" footer="0.2"/>
  <pageSetup orientation="landscape" paperSize="1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18" customWidth="1" min="2" max="2"/>
    <col width="3" customWidth="1" min="3" max="3"/>
    <col width="24" customWidth="1" min="4" max="4"/>
    <col width="23" customWidth="1" min="5" max="5"/>
    <col width="18" customWidth="1" min="6" max="6"/>
    <col width="18" customWidth="1" min="7" max="7"/>
    <col width="15" customWidth="1" min="8" max="8"/>
  </cols>
  <sheetData>
    <row r="1" ht="28" customHeight="1">
      <c r="A1" s="1" t="inlineStr">
        <is>
          <t>HVAC Service Call Pricing Assumptions</t>
        </is>
      </c>
      <c r="B1" s="26" t="n"/>
      <c r="C1" s="26" t="n"/>
      <c r="D1" s="26" t="n"/>
      <c r="E1" s="26" t="n"/>
      <c r="F1" s="26" t="n"/>
      <c r="G1" s="26" t="n"/>
      <c r="H1" s="27" t="n"/>
    </row>
    <row r="2" ht="32" customHeight="1">
      <c r="A2" s="4" t="inlineStr">
        <is>
          <t>Pricing assumption</t>
        </is>
      </c>
      <c r="B2" s="4" t="inlineStr">
        <is>
          <t>Editable value</t>
        </is>
      </c>
      <c r="D2" s="4" t="inlineStr">
        <is>
          <t>Technician</t>
        </is>
      </c>
      <c r="E2" s="4" t="inlineStr">
        <is>
          <t>Responsibility</t>
        </is>
      </c>
      <c r="F2" s="4" t="inlineStr">
        <is>
          <t>Status</t>
        </is>
      </c>
      <c r="G2" s="4" t="inlineStr">
        <is>
          <t>Repair option</t>
        </is>
      </c>
      <c r="H2" s="4" t="inlineStr">
        <is>
          <t>Unit</t>
        </is>
      </c>
    </row>
    <row r="3">
      <c r="A3" s="11" t="inlineStr">
        <is>
          <t>Default dispatch fee</t>
        </is>
      </c>
      <c r="B3" s="22" t="n">
        <v>89</v>
      </c>
      <c r="C3" s="11" t="n"/>
      <c r="D3" s="18" t="inlineStr">
        <is>
          <t>Fictional Tech Avery</t>
        </is>
      </c>
      <c r="E3" s="18" t="inlineStr">
        <is>
          <t>Customer</t>
        </is>
      </c>
      <c r="F3" s="18" t="inlineStr">
        <is>
          <t>Draft</t>
        </is>
      </c>
      <c r="G3" s="18" t="inlineStr">
        <is>
          <t>No Repair</t>
        </is>
      </c>
      <c r="H3" s="18" t="inlineStr">
        <is>
          <t>each</t>
        </is>
      </c>
    </row>
    <row r="4">
      <c r="A4" s="7" t="inlineStr">
        <is>
          <t>Diagnostic labor price per hour</t>
        </is>
      </c>
      <c r="B4" s="22" t="n">
        <v>135</v>
      </c>
      <c r="C4" s="7" t="n"/>
      <c r="D4" s="18" t="inlineStr">
        <is>
          <t>Fictional Tech Blake</t>
        </is>
      </c>
      <c r="E4" s="18" t="inlineStr">
        <is>
          <t>Contractor Courtesy</t>
        </is>
      </c>
      <c r="F4" s="18" t="inlineStr">
        <is>
          <t>Needs Review</t>
        </is>
      </c>
      <c r="G4" s="18" t="inlineStr">
        <is>
          <t>Option A</t>
        </is>
      </c>
      <c r="H4" s="18" t="inlineStr">
        <is>
          <t>set</t>
        </is>
      </c>
    </row>
    <row r="5">
      <c r="A5" s="11" t="inlineStr">
        <is>
          <t>Repair labor price per hour</t>
        </is>
      </c>
      <c r="B5" s="22" t="n">
        <v>145</v>
      </c>
      <c r="C5" s="11" t="n"/>
      <c r="D5" s="18" t="inlineStr">
        <is>
          <t>Fictional Tech Cameron</t>
        </is>
      </c>
      <c r="E5" s="18" t="inlineStr">
        <is>
          <t>Responsibility Review</t>
        </is>
      </c>
      <c r="F5" s="18" t="inlineStr">
        <is>
          <t>Presented</t>
        </is>
      </c>
      <c r="G5" s="18" t="inlineStr">
        <is>
          <t>Option B</t>
        </is>
      </c>
      <c r="H5" s="18" t="inlineStr">
        <is>
          <t>ft</t>
        </is>
      </c>
    </row>
    <row r="6">
      <c r="A6" s="7" t="inlineStr">
        <is>
          <t>Estimated technician labor cost per hour</t>
        </is>
      </c>
      <c r="B6" s="22" t="n">
        <v>52</v>
      </c>
      <c r="C6" s="7" t="n"/>
      <c r="D6" s="18" t="inlineStr">
        <is>
          <t>Fictional Tech Devon</t>
        </is>
      </c>
      <c r="E6" s="7" t="n"/>
      <c r="F6" s="18" t="inlineStr">
        <is>
          <t>Approved</t>
        </is>
      </c>
      <c r="G6" s="18" t="inlineStr">
        <is>
          <t>Option C</t>
        </is>
      </c>
      <c r="H6" s="18" t="inlineStr">
        <is>
          <t>lb</t>
        </is>
      </c>
    </row>
    <row r="7">
      <c r="A7" s="11" t="inlineStr">
        <is>
          <t>Parts markup rate</t>
        </is>
      </c>
      <c r="B7" s="29" t="n">
        <v>0.35</v>
      </c>
      <c r="C7" s="11" t="n"/>
      <c r="D7" s="11" t="n"/>
      <c r="E7" s="11" t="n"/>
      <c r="F7" s="18" t="inlineStr">
        <is>
          <t>Declined</t>
        </is>
      </c>
      <c r="G7" s="11" t="n"/>
      <c r="H7" s="18" t="inlineStr">
        <is>
          <t>oz</t>
        </is>
      </c>
    </row>
    <row r="8">
      <c r="A8" s="7" t="inlineStr">
        <is>
          <t>Diagnostic hours review limit</t>
        </is>
      </c>
      <c r="B8" s="24" t="n">
        <v>3</v>
      </c>
      <c r="C8" s="7" t="n"/>
      <c r="D8" s="7" t="n"/>
      <c r="E8" s="7" t="n"/>
      <c r="F8" s="7" t="n"/>
      <c r="G8" s="7" t="n"/>
      <c r="H8" s="18" t="inlineStr">
        <is>
          <t>gal</t>
        </is>
      </c>
    </row>
    <row r="9">
      <c r="A9" s="11" t="inlineStr">
        <is>
          <t>Maximum line quantity</t>
        </is>
      </c>
      <c r="B9" s="24" t="n">
        <v>50</v>
      </c>
      <c r="C9" s="11" t="n"/>
      <c r="D9" s="11" t="n"/>
      <c r="E9" s="11" t="n"/>
      <c r="F9" s="11" t="n"/>
      <c r="G9" s="11" t="n"/>
      <c r="H9" s="18" t="inlineStr">
        <is>
          <t>labor hour</t>
        </is>
      </c>
    </row>
    <row r="10">
      <c r="A10" s="7" t="inlineStr">
        <is>
          <t>Maximum unit cost</t>
        </is>
      </c>
      <c r="B10" s="22" t="n">
        <v>25000</v>
      </c>
      <c r="C10" s="7" t="n"/>
      <c r="D10" s="7" t="n"/>
      <c r="E10" s="7" t="n"/>
      <c r="F10" s="7" t="n"/>
      <c r="G10" s="7" t="n"/>
      <c r="H10" s="7" t="n"/>
    </row>
    <row r="11">
      <c r="A11" s="11" t="inlineStr">
        <is>
          <t>Maximum labor hours per line</t>
        </is>
      </c>
      <c r="B11" s="24" t="n">
        <v>24</v>
      </c>
      <c r="C11" s="11" t="n"/>
      <c r="D11" s="11" t="n"/>
      <c r="E11" s="11" t="n"/>
      <c r="F11" s="11" t="n"/>
      <c r="G11" s="11" t="n"/>
      <c r="H11" s="11" t="n"/>
    </row>
    <row r="12">
      <c r="A12" s="7" t="inlineStr">
        <is>
          <t>Earliest service date</t>
        </is>
      </c>
      <c r="B12" s="30" t="n">
        <v>45658</v>
      </c>
      <c r="C12" s="7" t="n"/>
      <c r="D12" s="7" t="n"/>
      <c r="E12" s="7" t="n"/>
      <c r="F12" s="7" t="n"/>
      <c r="G12" s="7" t="n"/>
      <c r="H12" s="7" t="n"/>
    </row>
    <row r="13">
      <c r="A13" s="11" t="inlineStr">
        <is>
          <t>Latest service date</t>
        </is>
      </c>
      <c r="B13" s="30" t="n">
        <v>47118</v>
      </c>
      <c r="C13" s="11" t="n"/>
      <c r="D13" s="11" t="n"/>
      <c r="E13" s="11" t="n"/>
      <c r="F13" s="11" t="n"/>
      <c r="G13" s="11" t="n"/>
      <c r="H13" s="11" t="n"/>
    </row>
    <row r="14"/>
    <row r="15" ht="30" customHeight="1">
      <c r="A15" s="3" t="inlineStr">
        <is>
          <t>Editable values are planning assumptions, not guaranteed pricing.</t>
        </is>
      </c>
    </row>
    <row r="16" ht="30" customHeight="1">
      <c r="A16" s="3" t="inlineStr">
        <is>
          <t>All sample customers, employees, equipment, and transactions are fictional.</t>
        </is>
      </c>
    </row>
  </sheetData>
  <mergeCells count="1">
    <mergeCell ref="A1:H1"/>
  </mergeCells>
  <conditionalFormatting sqref="B12:B13">
    <cfRule type="expression" priority="1" dxfId="0">
      <formula>$B$12&gt;$B$13</formula>
    </cfRule>
  </conditionalFormatting>
  <dataValidations count="4">
    <dataValidation sqref="B3:B6" showDropDown="0" showInputMessage="0" showErrorMessage="0" allowBlank="0" errorTitle="Check the pricing value" error="Enter a number from 0 through 100,000." promptTitle="Editable pricing assumption" prompt="Review this planning value before using worksheet prices." type="decimal" operator="between">
      <formula1>0</formula1>
      <formula2>100000</formula2>
    </dataValidation>
    <dataValidation sqref="B7" showDropDown="0" showInputMessage="0" showErrorMessage="0" allowBlank="0" errorTitle="Check the markup rate" error="Enter a decimal rate from 0 through 5." promptTitle="Editable markup" prompt="For example, enter 0.35 for 35%." type="decimal" operator="between">
      <formula1>0</formula1>
      <formula2>5</formula2>
    </dataValidation>
    <dataValidation sqref="B8:B11" showDropDown="0" showInputMessage="0" showErrorMessage="0" allowBlank="0" errorTitle="Check the limit" error="Enter a nonnegative numeric limit." promptTitle="Editable review limit" prompt="This value controls worksheet validation or review alerts." type="decimal" operator="between">
      <formula1>0</formula1>
      <formula2>100000</formula2>
    </dataValidation>
    <dataValidation sqref="B12:B13" showDropDown="0" showInputMessage="0" showErrorMessage="0" allowBlank="0" errorTitle="Check the date" error="Enter a date within the available planning period." type="date" operator="between">
      <formula1>DATE(2016,1,1)</formula1>
      <formula2>DATE(2036,12,31)</formula2>
    </dataValidation>
  </dataValidations>
  <pageMargins left="0.25" right="0.25" top="0.4" bottom="0.4" header="0.2" footer="0.2"/>
  <pageSetup orientation="landscape" paperSize="1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Field Operations Team</dc:creator>
  <dc:title xmlns:dc="http://purl.org/dc/elements/1.1/">HVAC Service Call Pricing Worksheet</dc:title>
  <dc:subject xmlns:dc="http://purl.org/dc/elements/1.1/">Service call pricing using dispatch, diagnostic time, parts, and repair options</dc:subject>
  <dcterms:created xmlns:dcterms="http://purl.org/dc/terms/" xmlns:xsi="http://www.w3.org/2001/XMLSchema-instance" xsi:type="dcterms:W3CDTF">2026-09-11T19:26:00Z</dcterms:created>
  <dcterms:modified xmlns:dcterms="http://purl.org/dc/terms/" xmlns:xsi="http://www.w3.org/2001/XMLSchema-instance" xsi:type="dcterms:W3CDTF">2026-09-11T19:26:01+00:00Z</dcterms:modified>
</cp:coreProperties>
</file>