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Agreements" sheetId="2" state="visible" r:id="rId2"/>
    <sheet xmlns:r="http://schemas.openxmlformats.org/officeDocument/2006/relationships" name="Scope Items" sheetId="3" state="visible" r:id="rId3"/>
    <sheet xmlns:r="http://schemas.openxmlformats.org/officeDocument/2006/relationships" name="Assumptions" sheetId="4" state="visible" r:id="rId4"/>
  </sheets>
  <definedNames>
    <definedName name="_xlnm._FilterDatabase" localSheetId="1" hidden="1">'Agreements'!$A$4:$R$104</definedName>
    <definedName name="_xlnm._FilterDatabase" localSheetId="2" hidden="1">'Scope Items'!$A$4:$K$104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2">
    <numFmt numFmtId="164" formatCode="$#,##0.00;[Red]-$#,##0.00"/>
    <numFmt numFmtId="165" formatCode="mm/dd/yyyy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i val="1"/>
      <color rgb="005F6F76"/>
      <sz val="10"/>
    </font>
    <font>
      <name val="Calibri"/>
      <b val="1"/>
      <color rgb="00FFFFFF"/>
      <sz val="10"/>
    </font>
    <font>
      <name val="Calibri"/>
      <b val="1"/>
      <color rgb="00243746"/>
      <sz val="10"/>
    </font>
    <font>
      <name val="Calibri"/>
      <color rgb="00243746"/>
      <sz val="10"/>
    </font>
  </fonts>
  <fills count="7">
    <fill>
      <patternFill/>
    </fill>
    <fill>
      <patternFill patternType="gray125"/>
    </fill>
    <fill>
      <patternFill patternType="solid">
        <fgColor rgb="0016324F"/>
      </patternFill>
    </fill>
    <fill>
      <patternFill patternType="solid">
        <fgColor rgb="00167D8D"/>
      </patternFill>
    </fill>
    <fill>
      <patternFill patternType="solid">
        <fgColor rgb="00F1F6F7"/>
      </patternFill>
    </fill>
    <fill>
      <patternFill patternType="solid">
        <fgColor rgb="00FFFFFF"/>
      </patternFill>
    </fill>
    <fill>
      <patternFill patternType="solid">
        <fgColor rgb="00FFF1DE"/>
      </patternFill>
    </fill>
  </fills>
  <borders count="6">
    <border>
      <left/>
      <right/>
      <top/>
      <bottom/>
      <diagonal/>
    </border>
    <border>
      <left style="thin">
        <color rgb="00C8D5D9"/>
      </left>
      <right style="thin">
        <color rgb="00C8D5D9"/>
      </right>
      <top style="thin">
        <color rgb="00C8D5D9"/>
      </top>
      <bottom style="thin">
        <color rgb="00C8D5D9"/>
      </bottom>
    </border>
    <border>
      <left/>
      <right/>
      <top style="thin">
        <color rgb="00C8D5D9"/>
      </top>
      <bottom/>
      <diagonal/>
    </border>
    <border>
      <left/>
      <right style="thin">
        <color rgb="00C8D5D9"/>
      </right>
      <top style="thin">
        <color rgb="00C8D5D9"/>
      </top>
      <bottom/>
      <diagonal/>
    </border>
    <border>
      <left/>
      <right/>
      <top style="thin">
        <color rgb="00C8D5D9"/>
      </top>
      <bottom style="thin">
        <color rgb="00C8D5D9"/>
      </bottom>
      <diagonal/>
    </border>
    <border>
      <left/>
      <right style="thin">
        <color rgb="00C8D5D9"/>
      </right>
      <top style="thin">
        <color rgb="00C8D5D9"/>
      </top>
      <bottom style="thin">
        <color rgb="00C8D5D9"/>
      </bottom>
      <diagonal/>
    </border>
  </borders>
  <cellStyleXfs count="1">
    <xf numFmtId="0" fontId="0" fillId="0" borderId="0"/>
  </cellStyleXfs>
  <cellXfs count="32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0" fillId="0" borderId="4" pivotButton="0" quotePrefix="0" xfId="0"/>
    <xf numFmtId="0" fontId="0" fillId="0" borderId="5" pivotButton="0" quotePrefix="0" xfId="0"/>
    <xf numFmtId="0" fontId="2" fillId="0" borderId="0" applyAlignment="1" pivotButton="0" quotePrefix="0" xfId="0">
      <alignment horizontal="left" vertical="top" wrapText="1"/>
    </xf>
    <xf numFmtId="0" fontId="3" fillId="3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left" vertical="center"/>
    </xf>
    <xf numFmtId="1" fontId="5" fillId="4" borderId="1" applyAlignment="1" pivotButton="0" quotePrefix="0" xfId="0">
      <alignment horizontal="left" vertical="center"/>
    </xf>
    <xf numFmtId="0" fontId="5" fillId="4" borderId="1" applyAlignment="1" pivotButton="0" quotePrefix="0" xfId="0">
      <alignment horizontal="left" vertical="center"/>
    </xf>
    <xf numFmtId="0" fontId="4" fillId="5" borderId="1" applyAlignment="1" pivotButton="0" quotePrefix="0" xfId="0">
      <alignment horizontal="left" vertical="center"/>
    </xf>
    <xf numFmtId="1" fontId="5" fillId="5" borderId="1" applyAlignment="1" pivotButton="0" quotePrefix="0" xfId="0">
      <alignment horizontal="left" vertical="center"/>
    </xf>
    <xf numFmtId="0" fontId="5" fillId="5" borderId="1" applyAlignment="1" pivotButton="0" quotePrefix="0" xfId="0">
      <alignment horizontal="left" vertical="center"/>
    </xf>
    <xf numFmtId="164" fontId="5" fillId="5" borderId="1" applyAlignment="1" pivotButton="0" quotePrefix="0" xfId="0">
      <alignment horizontal="left" vertical="center"/>
    </xf>
    <xf numFmtId="164" fontId="5" fillId="4" borderId="1" applyAlignment="1" pivotButton="0" quotePrefix="0" xfId="0">
      <alignment horizontal="left" vertical="center"/>
    </xf>
    <xf numFmtId="0" fontId="5" fillId="6" borderId="1" applyAlignment="1" pivotButton="0" quotePrefix="0" xfId="0">
      <alignment horizontal="left" vertical="top" wrapText="1"/>
    </xf>
    <xf numFmtId="165" fontId="5" fillId="6" borderId="1" applyAlignment="1" pivotButton="0" quotePrefix="0" xfId="0">
      <alignment horizontal="center" vertical="center"/>
    </xf>
    <xf numFmtId="1" fontId="5" fillId="4" borderId="1" applyAlignment="1" pivotButton="0" quotePrefix="0" xfId="0">
      <alignment horizontal="left" vertical="top" wrapText="1"/>
    </xf>
    <xf numFmtId="164" fontId="5" fillId="6" borderId="1" applyAlignment="1" pivotButton="0" quotePrefix="0" xfId="0">
      <alignment horizontal="left" vertical="top" wrapText="1"/>
    </xf>
    <xf numFmtId="164" fontId="5" fillId="4" borderId="1" applyAlignment="1" pivotButton="0" quotePrefix="0" xfId="0">
      <alignment horizontal="left" vertical="top" wrapText="1"/>
    </xf>
    <xf numFmtId="0" fontId="5" fillId="6" borderId="1" applyAlignment="1" pivotButton="0" quotePrefix="0" xfId="0">
      <alignment horizontal="center" vertical="center"/>
    </xf>
    <xf numFmtId="0" fontId="5" fillId="4" borderId="1" applyAlignment="1" pivotButton="0" quotePrefix="0" xfId="0">
      <alignment horizontal="center" vertical="center"/>
    </xf>
    <xf numFmtId="1" fontId="5" fillId="5" borderId="1" applyAlignment="1" pivotButton="0" quotePrefix="0" xfId="0">
      <alignment horizontal="left" vertical="top" wrapText="1"/>
    </xf>
    <xf numFmtId="164" fontId="5" fillId="5" borderId="1" applyAlignment="1" pivotButton="0" quotePrefix="0" xfId="0">
      <alignment horizontal="left" vertical="top" wrapText="1"/>
    </xf>
    <xf numFmtId="0" fontId="5" fillId="5" borderId="1" applyAlignment="1" pivotButton="0" quotePrefix="0" xfId="0">
      <alignment horizontal="center" vertical="center"/>
    </xf>
    <xf numFmtId="2" fontId="5" fillId="6" borderId="1" applyAlignment="1" pivotButton="0" quotePrefix="0" xfId="0">
      <alignment horizontal="center" vertical="center"/>
    </xf>
    <xf numFmtId="0" fontId="5" fillId="5" borderId="1" applyAlignment="1" pivotButton="0" quotePrefix="0" xfId="0">
      <alignment horizontal="left" vertical="top" wrapText="1"/>
    </xf>
    <xf numFmtId="1" fontId="5" fillId="6" borderId="1" applyAlignment="1" pivotButton="0" quotePrefix="0" xfId="0">
      <alignment horizontal="center" vertical="center"/>
    </xf>
    <xf numFmtId="0" fontId="5" fillId="4" borderId="1" applyAlignment="1" pivotButton="0" quotePrefix="0" xfId="0">
      <alignment horizontal="left" vertical="top" wrapText="1"/>
    </xf>
    <xf numFmtId="1" fontId="5" fillId="6" borderId="1" applyAlignment="1" pivotButton="0" quotePrefix="0" xfId="0">
      <alignment horizontal="left" vertical="top" wrapText="1"/>
    </xf>
    <xf numFmtId="165" fontId="5" fillId="6" borderId="1" applyAlignment="1" pivotButton="0" quotePrefix="0" xfId="0">
      <alignment horizontal="left" vertical="top" wrapText="1"/>
    </xf>
    <xf numFmtId="165" fontId="5" fillId="6" borderId="1" applyAlignment="1" pivotButton="0" quotePrefix="0" xfId="0">
      <alignment horizontal="center" vertical="center"/>
    </xf>
    <xf numFmtId="165" fontId="5" fillId="6" borderId="1" applyAlignment="1" pivotButton="0" quotePrefix="0" xfId="0">
      <alignment horizontal="left" vertical="top" wrapText="1"/>
    </xf>
  </cellXfs>
  <cellStyles count="1">
    <cellStyle name="Normal" xfId="0" builtinId="0" hidden="0"/>
  </cellStyles>
  <dxfs count="3">
    <dxf>
      <font>
        <name val="Calibri"/>
        <b val="1"/>
        <color rgb="00FFFFFF"/>
        <sz val="10"/>
      </font>
      <fill>
        <patternFill patternType="solid">
          <fgColor rgb="0026734D"/>
        </patternFill>
      </fill>
    </dxf>
    <dxf>
      <font>
        <name val="Calibri"/>
        <b val="1"/>
        <color rgb="00FFFFFF"/>
        <sz val="10"/>
      </font>
      <fill>
        <patternFill patternType="solid">
          <fgColor rgb="00C6532F"/>
        </patternFill>
      </fill>
    </dxf>
    <dxf>
      <font>
        <name val="Calibri"/>
        <b val="1"/>
        <color rgb="00FFFFFF"/>
        <sz val="10"/>
      </font>
      <fill>
        <patternFill patternType="solid">
          <fgColor rgb="00E87524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Agreements by Status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'Summary'!E3</f>
            </strRef>
          </tx>
          <spPr>
            <a:ln xmlns:a="http://schemas.openxmlformats.org/drawingml/2006/main">
              <a:prstDash val="solid"/>
            </a:ln>
          </spPr>
          <cat>
            <numRef>
              <f>'Summary'!$D$4:$D$8</f>
            </numRef>
          </cat>
          <val>
            <numRef>
              <f>'Summary'!$E$4:$E$8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Status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Count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3</col>
      <colOff>0</colOff>
      <row>9</row>
      <rowOff>0</rowOff>
    </from>
    <ext cx="3671999" cy="2232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12"/>
  <sheetViews>
    <sheetView showGridLines="0" zoomScale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1" customWidth="1" min="1" max="1"/>
    <col width="18" customWidth="1" min="2" max="2"/>
    <col width="3" customWidth="1" min="3" max="3"/>
    <col width="20" customWidth="1" min="4" max="4"/>
    <col width="12" customWidth="1" min="5" max="5"/>
    <col width="12" customWidth="1" min="6" max="6"/>
    <col width="12" customWidth="1" min="7" max="7"/>
    <col width="12" customWidth="1" min="8" max="8"/>
  </cols>
  <sheetData>
    <row r="1" ht="27" customHeight="1">
      <c r="A1" s="1" t="inlineStr">
        <is>
          <t>HVAC Service Agreement Template</t>
        </is>
      </c>
      <c r="B1" s="2" t="n"/>
      <c r="C1" s="2" t="n"/>
      <c r="D1" s="2" t="n"/>
      <c r="E1" s="2" t="n"/>
      <c r="F1" s="2" t="n"/>
      <c r="G1" s="2" t="n"/>
      <c r="H1" s="3" t="n"/>
    </row>
    <row r="2" ht="34" customHeight="1">
      <c r="A2" s="4" t="inlineStr">
        <is>
          <t>Fictional Northwind HVAC planning summary. Review entered scope, dates, responsibilities, and estimates before using an agreement.</t>
        </is>
      </c>
    </row>
    <row r="3">
      <c r="A3" s="5" t="inlineStr">
        <is>
          <t>Indicator</t>
        </is>
      </c>
      <c r="B3" s="5" t="inlineStr">
        <is>
          <t>Calculated Value</t>
        </is>
      </c>
      <c r="D3" s="5" t="inlineStr">
        <is>
          <t>Agreement Status</t>
        </is>
      </c>
      <c r="E3" s="5" t="inlineStr">
        <is>
          <t>Count</t>
        </is>
      </c>
    </row>
    <row r="4">
      <c r="A4" s="6" t="inlineStr">
        <is>
          <t>Agreements entered</t>
        </is>
      </c>
      <c r="B4" s="7">
        <f>COUNTIF(Agreements!$A$5:$A$104,"&lt;&gt;")</f>
        <v/>
      </c>
      <c r="D4" s="8" t="inlineStr">
        <is>
          <t>Active</t>
        </is>
      </c>
      <c r="E4" s="7">
        <f>COUNTIF(Agreements!$Q$5:$Q$104,$D4)</f>
        <v/>
      </c>
    </row>
    <row r="5">
      <c r="A5" s="9" t="inlineStr">
        <is>
          <t>Active agreements</t>
        </is>
      </c>
      <c r="B5" s="10">
        <f>COUNTIF(Agreements!$Q$5:$Q$104,"Active")</f>
        <v/>
      </c>
      <c r="D5" s="11" t="inlineStr">
        <is>
          <t>Draft</t>
        </is>
      </c>
      <c r="E5" s="10">
        <f>COUNTIF(Agreements!$Q$5:$Q$104,$D5)</f>
        <v/>
      </c>
    </row>
    <row r="6">
      <c r="A6" s="6" t="inlineStr">
        <is>
          <t>Draft agreements</t>
        </is>
      </c>
      <c r="B6" s="7">
        <f>COUNTIF(Agreements!$Q$5:$Q$104,"Draft")</f>
        <v/>
      </c>
      <c r="D6" s="8" t="inlineStr">
        <is>
          <t>On Hold</t>
        </is>
      </c>
      <c r="E6" s="7">
        <f>COUNTIF(Agreements!$Q$5:$Q$104,$D6)</f>
        <v/>
      </c>
    </row>
    <row r="7">
      <c r="A7" s="9" t="inlineStr">
        <is>
          <t>Upcoming active visits</t>
        </is>
      </c>
      <c r="B7" s="10">
        <f>COUNTIFS(Agreements!$Q$5:$Q$104,"Active",Agreements!$G$5:$G$104,"&gt;="&amp;TODAY(),Agreements!$G$5:$G$104,"&lt;="&amp;TODAY()+Assumptions!$B$7)</f>
        <v/>
      </c>
      <c r="D7" s="11" t="inlineStr">
        <is>
          <t>Expired</t>
        </is>
      </c>
      <c r="E7" s="10">
        <f>COUNTIF(Agreements!$Q$5:$Q$104,$D7)</f>
        <v/>
      </c>
    </row>
    <row r="8">
      <c r="A8" s="6" t="inlineStr">
        <is>
          <t>Renewal reviews due or soon</t>
        </is>
      </c>
      <c r="B8" s="7">
        <f>COUNTIF(Agreements!$R$5:$R$104,"Review due")+COUNTIF(Agreements!$R$5:$R$104,"Review soon")</f>
        <v/>
      </c>
      <c r="D8" s="8" t="inlineStr">
        <is>
          <t>Canceled</t>
        </is>
      </c>
      <c r="E8" s="7">
        <f>COUNTIF(Agreements!$Q$5:$Q$104,$D8)</f>
        <v/>
      </c>
    </row>
    <row r="9">
      <c r="A9" s="9" t="inlineStr">
        <is>
          <t>Active annual price</t>
        </is>
      </c>
      <c r="B9" s="12">
        <f>IF(COUNTIF(Agreements!$Q$5:$Q$104,"Active")=0,"",SUMIF(Agreements!$Q$5:$Q$104,"Active",Agreements!$L$5:$L$104))</f>
        <v/>
      </c>
    </row>
    <row r="10">
      <c r="A10" s="6" t="inlineStr">
        <is>
          <t>Active estimated annual cost</t>
        </is>
      </c>
      <c r="B10" s="13">
        <f>IF(COUNTIF(Agreements!$Q$5:$Q$104,"Active")=0,"",SUMIF(Agreements!$Q$5:$Q$104,"Active",Agreements!$M$5:$M$104))</f>
        <v/>
      </c>
    </row>
    <row r="11">
      <c r="A11" s="9" t="inlineStr">
        <is>
          <t>Active estimated gross</t>
        </is>
      </c>
      <c r="B11" s="12">
        <f>IF(OR(B9="",B10=""),"",IFERROR(B9-B10,""))</f>
        <v/>
      </c>
    </row>
    <row r="12">
      <c r="A12" s="6" t="inlineStr">
        <is>
          <t>Average active annual price</t>
        </is>
      </c>
      <c r="B12" s="13">
        <f>IFERROR(B9/B5,"")</f>
        <v/>
      </c>
    </row>
  </sheetData>
  <mergeCells count="1">
    <mergeCell ref="A1:H1"/>
  </mergeCells>
  <conditionalFormatting sqref="B11">
    <cfRule type="expression" priority="1" dxfId="0">
      <formula>AND(ISNUMBER($B11),$B11&gt;=0)</formula>
    </cfRule>
    <cfRule type="expression" priority="2" dxfId="1">
      <formula>AND(ISNUMBER($B11),$B11&lt;0)</formula>
    </cfRule>
  </conditionalFormatting>
  <pageMargins left="0.3" right="0.3" top="0.5" bottom="0.5" header="0.5" footer="0.5"/>
  <pageSetup orientation="landscape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R104"/>
  <sheetViews>
    <sheetView showGridLines="0"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6" customWidth="1" min="1" max="1"/>
    <col width="25" customWidth="1" min="2" max="2"/>
    <col width="24" customWidth="1" min="3" max="3"/>
    <col width="24" customWidth="1" min="4" max="4"/>
    <col width="12" customWidth="1" min="5" max="5"/>
    <col width="12" customWidth="1" min="6" max="6"/>
    <col width="14" customWidth="1" min="7" max="7"/>
    <col width="16" customWidth="1" min="8" max="8"/>
    <col width="15" customWidth="1" min="9" max="9"/>
    <col width="12" customWidth="1" min="10" max="10"/>
    <col width="38" customWidth="1" min="11" max="11"/>
    <col width="14" customWidth="1" min="12" max="12"/>
    <col width="18" customWidth="1" min="13" max="13"/>
    <col width="15" customWidth="1" min="14" max="14"/>
    <col width="36" customWidth="1" min="15" max="15"/>
    <col width="36" customWidth="1" min="16" max="16"/>
    <col width="12" customWidth="1" min="17" max="17"/>
    <col width="18" customWidth="1" min="18" max="18"/>
  </cols>
  <sheetData>
    <row r="1" ht="27" customHeight="1">
      <c r="A1" s="1" t="inlineStr">
        <is>
          <t>Service Agreements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</row>
    <row r="2" ht="32" customHeight="1">
      <c r="A2" s="4" t="inlineStr">
        <is>
          <t>Enter one row per agreement and covered equipment group. Orange cells are editable; calculated cells use scope items and assumptions.</t>
        </is>
      </c>
    </row>
    <row r="3"/>
    <row r="4" ht="32" customHeight="1">
      <c r="A4" s="5" t="inlineStr">
        <is>
          <t>Agreement ID</t>
        </is>
      </c>
      <c r="B4" s="5" t="inlineStr">
        <is>
          <t>Customer</t>
        </is>
      </c>
      <c r="C4" s="5" t="inlineStr">
        <is>
          <t>Covered Equipment</t>
        </is>
      </c>
      <c r="D4" s="5" t="inlineStr">
        <is>
          <t>Assigned Technician</t>
        </is>
      </c>
      <c r="E4" s="5" t="inlineStr">
        <is>
          <t>Start Date</t>
        </is>
      </c>
      <c r="F4" s="5" t="inlineStr">
        <is>
          <t>End Date</t>
        </is>
      </c>
      <c r="G4" s="5" t="inlineStr">
        <is>
          <t>Next Visit Date</t>
        </is>
      </c>
      <c r="H4" s="5" t="inlineStr">
        <is>
          <t>Renewal Review Date</t>
        </is>
      </c>
      <c r="I4" s="5" t="inlineStr">
        <is>
          <t>Visit Frequency</t>
        </is>
      </c>
      <c r="J4" s="5" t="inlineStr">
        <is>
          <t>Visits per Year</t>
        </is>
      </c>
      <c r="K4" s="5" t="inlineStr">
        <is>
          <t>Agreement Description</t>
        </is>
      </c>
      <c r="L4" s="5" t="inlineStr">
        <is>
          <t>Annual Price</t>
        </is>
      </c>
      <c r="M4" s="5" t="inlineStr">
        <is>
          <t>Estimated Annual Cost</t>
        </is>
      </c>
      <c r="N4" s="5" t="inlineStr">
        <is>
          <t>Estimated Gross</t>
        </is>
      </c>
      <c r="O4" s="5" t="inlineStr">
        <is>
          <t>Contractor Responsibility</t>
        </is>
      </c>
      <c r="P4" s="5" t="inlineStr">
        <is>
          <t>Customer Responsibility</t>
        </is>
      </c>
      <c r="Q4" s="5" t="inlineStr">
        <is>
          <t>Status</t>
        </is>
      </c>
      <c r="R4" s="5" t="inlineStr">
        <is>
          <t>Review Alert</t>
        </is>
      </c>
    </row>
    <row r="5" ht="34" customHeight="1">
      <c r="A5" s="14" t="inlineStr">
        <is>
          <t>DEMO-SA-001</t>
        </is>
      </c>
      <c r="B5" s="14" t="inlineStr">
        <is>
          <t>Fictional Bluebird Bakery</t>
        </is>
      </c>
      <c r="C5" s="14" t="inlineStr">
        <is>
          <t>Fictional Demo RTU-A1</t>
        </is>
      </c>
      <c r="D5" s="14" t="inlineStr">
        <is>
          <t>Fictional Technician Aster</t>
        </is>
      </c>
      <c r="E5" s="30" t="n">
        <v>46157</v>
      </c>
      <c r="F5" s="30" t="n">
        <v>46522</v>
      </c>
      <c r="G5" s="30" t="n">
        <v>46295</v>
      </c>
      <c r="H5" s="30" t="n">
        <v>46492</v>
      </c>
      <c r="I5" s="14" t="inlineStr">
        <is>
          <t>Semiannual</t>
        </is>
      </c>
      <c r="J5" s="16">
        <f>IF($A5="","",IF($I5="","",IFERROR(VLOOKUP($I5,Assumptions!$E$5:$F$8,2,FALSE),"")))</f>
        <v/>
      </c>
      <c r="K5" s="14" t="inlineStr">
        <is>
          <t>Two planned maintenance visits for the listed rooftop unit.</t>
        </is>
      </c>
      <c r="L5" s="17" t="n">
        <v>1850</v>
      </c>
      <c r="M5" s="18">
        <f>IF($A5="","",IF($J5="","",IFERROR(SUMIFS('Scope Items'!$H$5:$H$104,'Scope Items'!$A$5:$A$104,$A5,'Scope Items'!$J$5:$J$104,"Included")*$J5,"")))</f>
        <v/>
      </c>
      <c r="N5" s="18">
        <f>IF($A5="","",IF(OR($L5="",$M5=""),"",IFERROR($L5-$M5,"")))</f>
        <v/>
      </c>
      <c r="O5" s="14" t="inlineStr">
        <is>
          <t>Perform listed included maintenance and document findings.</t>
        </is>
      </c>
      <c r="P5" s="14" t="inlineStr">
        <is>
          <t>Provide safe access and approve work outside the included scope.</t>
        </is>
      </c>
      <c r="Q5" s="19" t="inlineStr">
        <is>
          <t>Active</t>
        </is>
      </c>
      <c r="R5" s="20">
        <f>IF($A5="","",IF(OR($E5="",$F5="",$H5=""),"Check dates",IF(OR(NOT(ISNUMBER($E5)),NOT(ISNUMBER($F5)),NOT(ISNUMBER($H5)),AND($G5&lt;&gt;"",NOT(ISNUMBER($G5)))),"Check date entries",IF(OR($E5&lt;Assumptions!$B$8,$F5&gt;Assumptions!$B$9),"Check date range",IF($F5&lt;$E5,"Check date order",IF(OR($H5&lt;$E5,$H5&gt;$F5),"Check renewal date",IF(AND($G5&lt;&gt;"",OR($G5&lt;$E5,$G5&gt;$F5)),"Check visit date",IF(OR($Q5="Canceled",$Q5="Expired"),"",IF($H5&lt;=TODAY(),"Review due",IF($H5&lt;=TODAY()+Assumptions!$B$6,"Review soon",""))))))))))</f>
        <v/>
      </c>
    </row>
    <row r="6" ht="34" customHeight="1">
      <c r="A6" s="14" t="inlineStr">
        <is>
          <t>DEMO-SA-002</t>
        </is>
      </c>
      <c r="B6" s="14" t="inlineStr">
        <is>
          <t>Fictional Cedar Arts Hall</t>
        </is>
      </c>
      <c r="C6" s="14" t="inlineStr">
        <is>
          <t>Fictional Demo Split System-B1</t>
        </is>
      </c>
      <c r="D6" s="14" t="inlineStr">
        <is>
          <t>Fictional Technician Birch</t>
        </is>
      </c>
      <c r="E6" s="30" t="n">
        <v>46027</v>
      </c>
      <c r="F6" s="30" t="n">
        <v>46392</v>
      </c>
      <c r="G6" s="30" t="n">
        <v>46286</v>
      </c>
      <c r="H6" s="30" t="n">
        <v>46362</v>
      </c>
      <c r="I6" s="14" t="inlineStr">
        <is>
          <t>Quarterly</t>
        </is>
      </c>
      <c r="J6" s="21">
        <f>IF($A6="","",IF($I6="","",IFERROR(VLOOKUP($I6,Assumptions!$E$5:$F$8,2,FALSE),"")))</f>
        <v/>
      </c>
      <c r="K6" s="14" t="inlineStr">
        <is>
          <t>Quarterly inspection visits for two fictional split-system zones.</t>
        </is>
      </c>
      <c r="L6" s="17" t="n">
        <v>2450</v>
      </c>
      <c r="M6" s="22">
        <f>IF($A6="","",IF($J6="","",IFERROR(SUMIFS('Scope Items'!$H$5:$H$104,'Scope Items'!$A$5:$A$104,$A6,'Scope Items'!$J$5:$J$104,"Included")*$J6,"")))</f>
        <v/>
      </c>
      <c r="N6" s="22">
        <f>IF($A6="","",IF(OR($L6="",$M6=""),"",IFERROR($L6-$M6,"")))</f>
        <v/>
      </c>
      <c r="O6" s="14" t="inlineStr">
        <is>
          <t>Perform included inspection and cleaning tasks.</t>
        </is>
      </c>
      <c r="P6" s="14" t="inlineStr">
        <is>
          <t>Keep equipment areas accessible and report operating changes.</t>
        </is>
      </c>
      <c r="Q6" s="19" t="inlineStr">
        <is>
          <t>Active</t>
        </is>
      </c>
      <c r="R6" s="23">
        <f>IF($A6="","",IF(OR($E6="",$F6="",$H6=""),"Check dates",IF(OR(NOT(ISNUMBER($E6)),NOT(ISNUMBER($F6)),NOT(ISNUMBER($H6)),AND($G6&lt;&gt;"",NOT(ISNUMBER($G6)))),"Check date entries",IF(OR($E6&lt;Assumptions!$B$8,$F6&gt;Assumptions!$B$9),"Check date range",IF($F6&lt;$E6,"Check date order",IF(OR($H6&lt;$E6,$H6&gt;$F6),"Check renewal date",IF(AND($G6&lt;&gt;"",OR($G6&lt;$E6,$G6&gt;$F6)),"Check visit date",IF(OR($Q6="Canceled",$Q6="Expired"),"",IF($H6&lt;=TODAY(),"Review due",IF($H6&lt;=TODAY()+Assumptions!$B$6,"Review soon",""))))))))))</f>
        <v/>
      </c>
    </row>
    <row r="7" ht="34" customHeight="1">
      <c r="A7" s="14" t="inlineStr">
        <is>
          <t>DEMO-SA-003</t>
        </is>
      </c>
      <c r="B7" s="14" t="inlineStr">
        <is>
          <t>Fictional Juniper Toy Works</t>
        </is>
      </c>
      <c r="C7" s="14" t="inlineStr">
        <is>
          <t>Fictional Demo Heat Pump-C1</t>
        </is>
      </c>
      <c r="D7" s="14" t="inlineStr">
        <is>
          <t>Fictional Technician Clover</t>
        </is>
      </c>
      <c r="E7" s="30" t="n">
        <v>46307</v>
      </c>
      <c r="F7" s="30" t="n">
        <v>46672</v>
      </c>
      <c r="G7" s="30" t="n">
        <v>46337</v>
      </c>
      <c r="H7" s="30" t="n">
        <v>46642</v>
      </c>
      <c r="I7" s="14" t="inlineStr">
        <is>
          <t>Annual</t>
        </is>
      </c>
      <c r="J7" s="16">
        <f>IF($A7="","",IF($I7="","",IFERROR(VLOOKUP($I7,Assumptions!$E$5:$F$8,2,FALSE),"")))</f>
        <v/>
      </c>
      <c r="K7" s="14" t="inlineStr">
        <is>
          <t>Draft annual maintenance scope for a fictional heat pump.</t>
        </is>
      </c>
      <c r="L7" s="17" t="n">
        <v>980</v>
      </c>
      <c r="M7" s="18">
        <f>IF($A7="","",IF($J7="","",IFERROR(SUMIFS('Scope Items'!$H$5:$H$104,'Scope Items'!$A$5:$A$104,$A7,'Scope Items'!$J$5:$J$104,"Included")*$J7,"")))</f>
        <v/>
      </c>
      <c r="N7" s="18">
        <f>IF($A7="","",IF(OR($L7="",$M7=""),"",IFERROR($L7-$M7,"")))</f>
        <v/>
      </c>
      <c r="O7" s="14" t="inlineStr">
        <is>
          <t>Perform the included annual maintenance visit after approval.</t>
        </is>
      </c>
      <c r="P7" s="14" t="inlineStr">
        <is>
          <t>Confirm scheduling contact and equipment access before the visit.</t>
        </is>
      </c>
      <c r="Q7" s="19" t="inlineStr">
        <is>
          <t>Draft</t>
        </is>
      </c>
      <c r="R7" s="20">
        <f>IF($A7="","",IF(OR($E7="",$F7="",$H7=""),"Check dates",IF(OR(NOT(ISNUMBER($E7)),NOT(ISNUMBER($F7)),NOT(ISNUMBER($H7)),AND($G7&lt;&gt;"",NOT(ISNUMBER($G7)))),"Check date entries",IF(OR($E7&lt;Assumptions!$B$8,$F7&gt;Assumptions!$B$9),"Check date range",IF($F7&lt;$E7,"Check date order",IF(OR($H7&lt;$E7,$H7&gt;$F7),"Check renewal date",IF(AND($G7&lt;&gt;"",OR($G7&lt;$E7,$G7&gt;$F7)),"Check visit date",IF(OR($Q7="Canceled",$Q7="Expired"),"",IF($H7&lt;=TODAY(),"Review due",IF($H7&lt;=TODAY()+Assumptions!$B$6,"Review soon",""))))))))))</f>
        <v/>
      </c>
    </row>
    <row r="8" ht="34" customHeight="1">
      <c r="A8" s="14" t="inlineStr">
        <is>
          <t>DEMO-SA-004</t>
        </is>
      </c>
      <c r="B8" s="14" t="inlineStr">
        <is>
          <t>Fictional Harbor Bookshop</t>
        </is>
      </c>
      <c r="C8" s="14" t="inlineStr">
        <is>
          <t>Fictional Demo RTU-D1</t>
        </is>
      </c>
      <c r="D8" s="14" t="inlineStr">
        <is>
          <t>Fictional Technician Aster</t>
        </is>
      </c>
      <c r="E8" s="30" t="n">
        <v>45952</v>
      </c>
      <c r="F8" s="30" t="n">
        <v>46317</v>
      </c>
      <c r="G8" s="30" t="n">
        <v>46282</v>
      </c>
      <c r="H8" s="30" t="n">
        <v>46287</v>
      </c>
      <c r="I8" s="14" t="inlineStr">
        <is>
          <t>Quarterly</t>
        </is>
      </c>
      <c r="J8" s="21">
        <f>IF($A8="","",IF($I8="","",IFERROR(VLOOKUP($I8,Assumptions!$E$5:$F$8,2,FALSE),"")))</f>
        <v/>
      </c>
      <c r="K8" s="14" t="inlineStr">
        <is>
          <t>Quarterly rooftop unit maintenance with a near-term renewal review.</t>
        </is>
      </c>
      <c r="L8" s="17" t="n">
        <v>2750</v>
      </c>
      <c r="M8" s="22">
        <f>IF($A8="","",IF($J8="","",IFERROR(SUMIFS('Scope Items'!$H$5:$H$104,'Scope Items'!$A$5:$A$104,$A8,'Scope Items'!$J$5:$J$104,"Included")*$J8,"")))</f>
        <v/>
      </c>
      <c r="N8" s="22">
        <f>IF($A8="","",IF(OR($L8="",$M8=""),"",IFERROR($L8-$M8,"")))</f>
        <v/>
      </c>
      <c r="O8" s="14" t="inlineStr">
        <is>
          <t>Complete included tasks during planned visits.</t>
        </is>
      </c>
      <c r="P8" s="14" t="inlineStr">
        <is>
          <t>Provide roof access and identify customer-requested additions.</t>
        </is>
      </c>
      <c r="Q8" s="19" t="inlineStr">
        <is>
          <t>Active</t>
        </is>
      </c>
      <c r="R8" s="23">
        <f>IF($A8="","",IF(OR($E8="",$F8="",$H8=""),"Check dates",IF(OR(NOT(ISNUMBER($E8)),NOT(ISNUMBER($F8)),NOT(ISNUMBER($H8)),AND($G8&lt;&gt;"",NOT(ISNUMBER($G8)))),"Check date entries",IF(OR($E8&lt;Assumptions!$B$8,$F8&gt;Assumptions!$B$9),"Check date range",IF($F8&lt;$E8,"Check date order",IF(OR($H8&lt;$E8,$H8&gt;$F8),"Check renewal date",IF(AND($G8&lt;&gt;"",OR($G8&lt;$E8,$G8&gt;$F8)),"Check visit date",IF(OR($Q8="Canceled",$Q8="Expired"),"",IF($H8&lt;=TODAY(),"Review due",IF($H8&lt;=TODAY()+Assumptions!$B$6,"Review soon",""))))))))))</f>
        <v/>
      </c>
    </row>
    <row r="9" ht="34" customHeight="1">
      <c r="A9" s="14" t="inlineStr">
        <is>
          <t>DEMO-SA-005</t>
        </is>
      </c>
      <c r="B9" s="14" t="inlineStr">
        <is>
          <t>Fictional Kite Workshop</t>
        </is>
      </c>
      <c r="C9" s="14" t="inlineStr">
        <is>
          <t>Fictional Demo Furnace-E1</t>
        </is>
      </c>
      <c r="D9" s="14" t="inlineStr">
        <is>
          <t>Fictional Technician Birch</t>
        </is>
      </c>
      <c r="E9" s="30" t="n">
        <v>46097</v>
      </c>
      <c r="F9" s="30" t="n">
        <v>46457</v>
      </c>
      <c r="G9" s="30" t="n">
        <v>46312</v>
      </c>
      <c r="H9" s="30" t="n">
        <v>46427</v>
      </c>
      <c r="I9" s="14" t="inlineStr">
        <is>
          <t>Semiannual</t>
        </is>
      </c>
      <c r="J9" s="16">
        <f>IF($A9="","",IF($I9="","",IFERROR(VLOOKUP($I9,Assumptions!$E$5:$F$8,2,FALSE),"")))</f>
        <v/>
      </c>
      <c r="K9" s="14" t="inlineStr">
        <is>
          <t>Two planned furnace maintenance visits currently placed on hold.</t>
        </is>
      </c>
      <c r="L9" s="17" t="n">
        <v>1325</v>
      </c>
      <c r="M9" s="18">
        <f>IF($A9="","",IF($J9="","",IFERROR(SUMIFS('Scope Items'!$H$5:$H$104,'Scope Items'!$A$5:$A$104,$A9,'Scope Items'!$J$5:$J$104,"Included")*$J9,"")))</f>
        <v/>
      </c>
      <c r="N9" s="18">
        <f>IF($A9="","",IF(OR($L9="",$M9=""),"",IFERROR($L9-$M9,"")))</f>
        <v/>
      </c>
      <c r="O9" s="14" t="inlineStr">
        <is>
          <t>Resume included work after the hold is reviewed.</t>
        </is>
      </c>
      <c r="P9" s="14" t="inlineStr">
        <is>
          <t>Confirm when access and scheduling may resume.</t>
        </is>
      </c>
      <c r="Q9" s="19" t="inlineStr">
        <is>
          <t>On Hold</t>
        </is>
      </c>
      <c r="R9" s="20">
        <f>IF($A9="","",IF(OR($E9="",$F9="",$H9=""),"Check dates",IF(OR(NOT(ISNUMBER($E9)),NOT(ISNUMBER($F9)),NOT(ISNUMBER($H9)),AND($G9&lt;&gt;"",NOT(ISNUMBER($G9)))),"Check date entries",IF(OR($E9&lt;Assumptions!$B$8,$F9&gt;Assumptions!$B$9),"Check date range",IF($F9&lt;$E9,"Check date order",IF(OR($H9&lt;$E9,$H9&gt;$F9),"Check renewal date",IF(AND($G9&lt;&gt;"",OR($G9&lt;$E9,$G9&gt;$F9)),"Check visit date",IF(OR($Q9="Canceled",$Q9="Expired"),"",IF($H9&lt;=TODAY(),"Review due",IF($H9&lt;=TODAY()+Assumptions!$B$6,"Review soon",""))))))))))</f>
        <v/>
      </c>
    </row>
    <row r="10" ht="34" customHeight="1">
      <c r="A10" s="14" t="inlineStr">
        <is>
          <t>DEMO-SA-006</t>
        </is>
      </c>
      <c r="B10" s="14" t="inlineStr">
        <is>
          <t>Fictional Orchard Studio</t>
        </is>
      </c>
      <c r="C10" s="14" t="inlineStr">
        <is>
          <t>Fictional Demo Air Handler-F1</t>
        </is>
      </c>
      <c r="D10" s="14" t="inlineStr">
        <is>
          <t>Fictional Technician Clover</t>
        </is>
      </c>
      <c r="E10" s="30" t="n">
        <v>45877</v>
      </c>
      <c r="F10" s="30" t="n">
        <v>46242</v>
      </c>
      <c r="G10" s="30" t="n"/>
      <c r="H10" s="30" t="n">
        <v>46212</v>
      </c>
      <c r="I10" s="14" t="inlineStr">
        <is>
          <t>Semiannual</t>
        </is>
      </c>
      <c r="J10" s="21">
        <f>IF($A10="","",IF($I10="","",IFERROR(VLOOKUP($I10,Assumptions!$E$5:$F$8,2,FALSE),"")))</f>
        <v/>
      </c>
      <c r="K10" s="14" t="inlineStr">
        <is>
          <t>Expired sample agreement retained for review history.</t>
        </is>
      </c>
      <c r="L10" s="17" t="n">
        <v>1495</v>
      </c>
      <c r="M10" s="22">
        <f>IF($A10="","",IF($J10="","",IFERROR(SUMIFS('Scope Items'!$H$5:$H$104,'Scope Items'!$A$5:$A$104,$A10,'Scope Items'!$J$5:$J$104,"Included")*$J10,"")))</f>
        <v/>
      </c>
      <c r="N10" s="22">
        <f>IF($A10="","",IF(OR($L10="",$M10=""),"",IFERROR($L10-$M10,"")))</f>
        <v/>
      </c>
      <c r="O10" s="14" t="inlineStr">
        <is>
          <t>No future work is included under the expired sample.</t>
        </is>
      </c>
      <c r="P10" s="14" t="inlineStr">
        <is>
          <t>Request a new scope if service is desired.</t>
        </is>
      </c>
      <c r="Q10" s="19" t="inlineStr">
        <is>
          <t>Expired</t>
        </is>
      </c>
      <c r="R10" s="23">
        <f>IF($A10="","",IF(OR($E10="",$F10="",$H10=""),"Check dates",IF(OR(NOT(ISNUMBER($E10)),NOT(ISNUMBER($F10)),NOT(ISNUMBER($H10)),AND($G10&lt;&gt;"",NOT(ISNUMBER($G10)))),"Check date entries",IF(OR($E10&lt;Assumptions!$B$8,$F10&gt;Assumptions!$B$9),"Check date range",IF($F10&lt;$E10,"Check date order",IF(OR($H10&lt;$E10,$H10&gt;$F10),"Check renewal date",IF(AND($G10&lt;&gt;"",OR($G10&lt;$E10,$G10&gt;$F10)),"Check visit date",IF(OR($Q10="Canceled",$Q10="Expired"),"",IF($H10&lt;=TODAY(),"Review due",IF($H10&lt;=TODAY()+Assumptions!$B$6,"Review soon",""))))))))))</f>
        <v/>
      </c>
    </row>
    <row r="11" ht="34" customHeight="1">
      <c r="A11" s="14" t="inlineStr">
        <is>
          <t>DEMO-SA-007</t>
        </is>
      </c>
      <c r="B11" s="14" t="inlineStr">
        <is>
          <t>Fictional Lantern Market</t>
        </is>
      </c>
      <c r="C11" s="14" t="inlineStr">
        <is>
          <t>Fictional Demo Mini-Split-G1</t>
        </is>
      </c>
      <c r="D11" s="14" t="inlineStr">
        <is>
          <t>Fictional Technician Aster</t>
        </is>
      </c>
      <c r="E11" s="30" t="n">
        <v>46187</v>
      </c>
      <c r="F11" s="30" t="n">
        <v>46377</v>
      </c>
      <c r="G11" s="30" t="n"/>
      <c r="H11" s="30" t="n">
        <v>46347</v>
      </c>
      <c r="I11" s="14" t="inlineStr">
        <is>
          <t>Annual</t>
        </is>
      </c>
      <c r="J11" s="16">
        <f>IF($A11="","",IF($I11="","",IFERROR(VLOOKUP($I11,Assumptions!$E$5:$F$8,2,FALSE),"")))</f>
        <v/>
      </c>
      <c r="K11" s="14" t="inlineStr">
        <is>
          <t>Canceled sample agreement for one fictional mini-split system.</t>
        </is>
      </c>
      <c r="L11" s="17" t="n">
        <v>725</v>
      </c>
      <c r="M11" s="18">
        <f>IF($A11="","",IF($J11="","",IFERROR(SUMIFS('Scope Items'!$H$5:$H$104,'Scope Items'!$A$5:$A$104,$A11,'Scope Items'!$J$5:$J$104,"Included")*$J11,"")))</f>
        <v/>
      </c>
      <c r="N11" s="18">
        <f>IF($A11="","",IF(OR($L11="",$M11=""),"",IFERROR($L11-$M11,"")))</f>
        <v/>
      </c>
      <c r="O11" s="14" t="inlineStr">
        <is>
          <t>No future visits are planned under the canceled sample.</t>
        </is>
      </c>
      <c r="P11" s="14" t="inlineStr">
        <is>
          <t>Review any new request as a separate service decision.</t>
        </is>
      </c>
      <c r="Q11" s="19" t="inlineStr">
        <is>
          <t>Canceled</t>
        </is>
      </c>
      <c r="R11" s="20">
        <f>IF($A11="","",IF(OR($E11="",$F11="",$H11=""),"Check dates",IF(OR(NOT(ISNUMBER($E11)),NOT(ISNUMBER($F11)),NOT(ISNUMBER($H11)),AND($G11&lt;&gt;"",NOT(ISNUMBER($G11)))),"Check date entries",IF(OR($E11&lt;Assumptions!$B$8,$F11&gt;Assumptions!$B$9),"Check date range",IF($F11&lt;$E11,"Check date order",IF(OR($H11&lt;$E11,$H11&gt;$F11),"Check renewal date",IF(AND($G11&lt;&gt;"",OR($G11&lt;$E11,$G11&gt;$F11)),"Check visit date",IF(OR($Q11="Canceled",$Q11="Expired"),"",IF($H11&lt;=TODAY(),"Review due",IF($H11&lt;=TODAY()+Assumptions!$B$6,"Review soon",""))))))))))</f>
        <v/>
      </c>
    </row>
    <row r="12" ht="34" customHeight="1">
      <c r="A12" s="14" t="inlineStr">
        <is>
          <t>DEMO-SA-008</t>
        </is>
      </c>
      <c r="B12" s="14" t="inlineStr">
        <is>
          <t>Fictional Mossy Trail Lodge</t>
        </is>
      </c>
      <c r="C12" s="14" t="inlineStr">
        <is>
          <t>Fictional Demo Fan Coil-H1</t>
        </is>
      </c>
      <c r="D12" s="14" t="inlineStr">
        <is>
          <t>Fictional Technician Birch</t>
        </is>
      </c>
      <c r="E12" s="30" t="n">
        <v>46267</v>
      </c>
      <c r="F12" s="30" t="n">
        <v>46632</v>
      </c>
      <c r="G12" s="30" t="n">
        <v>46291</v>
      </c>
      <c r="H12" s="30" t="n">
        <v>46602</v>
      </c>
      <c r="I12" s="14" t="inlineStr">
        <is>
          <t>Monthly</t>
        </is>
      </c>
      <c r="J12" s="21">
        <f>IF($A12="","",IF($I12="","",IFERROR(VLOOKUP($I12,Assumptions!$E$5:$F$8,2,FALSE),"")))</f>
        <v/>
      </c>
      <c r="K12" s="14" t="inlineStr">
        <is>
          <t>Monthly filter and operating inspection visits for a fan coil.</t>
        </is>
      </c>
      <c r="L12" s="17" t="n">
        <v>3600</v>
      </c>
      <c r="M12" s="22">
        <f>IF($A12="","",IF($J12="","",IFERROR(SUMIFS('Scope Items'!$H$5:$H$104,'Scope Items'!$A$5:$A$104,$A12,'Scope Items'!$J$5:$J$104,"Included")*$J12,"")))</f>
        <v/>
      </c>
      <c r="N12" s="22">
        <f>IF($A12="","",IF(OR($L12="",$M12=""),"",IFERROR($L12-$M12,"")))</f>
        <v/>
      </c>
      <c r="O12" s="14" t="inlineStr">
        <is>
          <t>Perform the listed monthly included tasks.</t>
        </is>
      </c>
      <c r="P12" s="14" t="inlineStr">
        <is>
          <t>Maintain access and provide approved replacement filters if specified.</t>
        </is>
      </c>
      <c r="Q12" s="19" t="inlineStr">
        <is>
          <t>Active</t>
        </is>
      </c>
      <c r="R12" s="23">
        <f>IF($A12="","",IF(OR($E12="",$F12="",$H12=""),"Check dates",IF(OR(NOT(ISNUMBER($E12)),NOT(ISNUMBER($F12)),NOT(ISNUMBER($H12)),AND($G12&lt;&gt;"",NOT(ISNUMBER($G12)))),"Check date entries",IF(OR($E12&lt;Assumptions!$B$8,$F12&gt;Assumptions!$B$9),"Check date range",IF($F12&lt;$E12,"Check date order",IF(OR($H12&lt;$E12,$H12&gt;$F12),"Check renewal date",IF(AND($G12&lt;&gt;"",OR($G12&lt;$E12,$G12&gt;$F12)),"Check visit date",IF(OR($Q12="Canceled",$Q12="Expired"),"",IF($H12&lt;=TODAY(),"Review due",IF($H12&lt;=TODAY()+Assumptions!$B$6,"Review soon",""))))))))))</f>
        <v/>
      </c>
    </row>
    <row r="13" ht="34" customHeight="1">
      <c r="A13" s="14" t="inlineStr">
        <is>
          <t>DEMO-SA-009</t>
        </is>
      </c>
      <c r="B13" s="14" t="inlineStr">
        <is>
          <t>Fictional Copper Cup Cafe</t>
        </is>
      </c>
      <c r="C13" s="14" t="inlineStr">
        <is>
          <t>Fictional Demo Package Unit-I1</t>
        </is>
      </c>
      <c r="D13" s="14" t="inlineStr">
        <is>
          <t>Fictional Technician Clover</t>
        </is>
      </c>
      <c r="E13" s="30" t="n">
        <v>45942</v>
      </c>
      <c r="F13" s="30" t="n">
        <v>46307</v>
      </c>
      <c r="G13" s="30" t="n">
        <v>46279</v>
      </c>
      <c r="H13" s="30" t="n">
        <v>46277</v>
      </c>
      <c r="I13" s="14" t="inlineStr">
        <is>
          <t>Quarterly</t>
        </is>
      </c>
      <c r="J13" s="16">
        <f>IF($A13="","",IF($I13="","",IFERROR(VLOOKUP($I13,Assumptions!$E$5:$F$8,2,FALSE),"")))</f>
        <v/>
      </c>
      <c r="K13" s="14" t="inlineStr">
        <is>
          <t>Quarterly package-unit maintenance with review due today.</t>
        </is>
      </c>
      <c r="L13" s="17" t="n">
        <v>2240</v>
      </c>
      <c r="M13" s="18">
        <f>IF($A13="","",IF($J13="","",IFERROR(SUMIFS('Scope Items'!$H$5:$H$104,'Scope Items'!$A$5:$A$104,$A13,'Scope Items'!$J$5:$J$104,"Included")*$J13,"")))</f>
        <v/>
      </c>
      <c r="N13" s="18">
        <f>IF($A13="","",IF(OR($L13="",$M13=""),"",IFERROR($L13-$M13,"")))</f>
        <v/>
      </c>
      <c r="O13" s="14" t="inlineStr">
        <is>
          <t>Perform the listed included maintenance tasks.</t>
        </is>
      </c>
      <c r="P13" s="14" t="inlineStr">
        <is>
          <t>Provide access outside customer operating hours when scheduled.</t>
        </is>
      </c>
      <c r="Q13" s="19" t="inlineStr">
        <is>
          <t>Active</t>
        </is>
      </c>
      <c r="R13" s="20">
        <f>IF($A13="","",IF(OR($E13="",$F13="",$H13=""),"Check dates",IF(OR(NOT(ISNUMBER($E13)),NOT(ISNUMBER($F13)),NOT(ISNUMBER($H13)),AND($G13&lt;&gt;"",NOT(ISNUMBER($G13)))),"Check date entries",IF(OR($E13&lt;Assumptions!$B$8,$F13&gt;Assumptions!$B$9),"Check date range",IF($F13&lt;$E13,"Check date order",IF(OR($H13&lt;$E13,$H13&gt;$F13),"Check renewal date",IF(AND($G13&lt;&gt;"",OR($G13&lt;$E13,$G13&gt;$F13)),"Check visit date",IF(OR($Q13="Canceled",$Q13="Expired"),"",IF($H13&lt;=TODAY(),"Review due",IF($H13&lt;=TODAY()+Assumptions!$B$6,"Review soon",""))))))))))</f>
        <v/>
      </c>
    </row>
    <row r="14" ht="34" customHeight="1">
      <c r="A14" s="14" t="inlineStr">
        <is>
          <t>DEMO-SA-010</t>
        </is>
      </c>
      <c r="B14" s="14" t="inlineStr">
        <is>
          <t>Fictional Paper Plane Office</t>
        </is>
      </c>
      <c r="C14" s="14" t="inlineStr">
        <is>
          <t>Fictional Demo Heat Pump-J1</t>
        </is>
      </c>
      <c r="D14" s="14" t="inlineStr">
        <is>
          <t>Fictional Technician Aster</t>
        </is>
      </c>
      <c r="E14" s="30" t="n">
        <v>45972</v>
      </c>
      <c r="F14" s="30" t="n">
        <v>46367</v>
      </c>
      <c r="G14" s="30" t="n">
        <v>46307</v>
      </c>
      <c r="H14" s="30" t="n">
        <v>46337</v>
      </c>
      <c r="I14" s="14" t="inlineStr">
        <is>
          <t>Semiannual</t>
        </is>
      </c>
      <c r="J14" s="21">
        <f>IF($A14="","",IF($I14="","",IFERROR(VLOOKUP($I14,Assumptions!$E$5:$F$8,2,FALSE),"")))</f>
        <v/>
      </c>
      <c r="K14" s="14" t="inlineStr">
        <is>
          <t>Semiannual heat-pump maintenance at the renewal alert boundary.</t>
        </is>
      </c>
      <c r="L14" s="17" t="n">
        <v>1680</v>
      </c>
      <c r="M14" s="22">
        <f>IF($A14="","",IF($J14="","",IFERROR(SUMIFS('Scope Items'!$H$5:$H$104,'Scope Items'!$A$5:$A$104,$A14,'Scope Items'!$J$5:$J$104,"Included")*$J14,"")))</f>
        <v/>
      </c>
      <c r="N14" s="22">
        <f>IF($A14="","",IF(OR($L14="",$M14=""),"",IFERROR($L14-$M14,"")))</f>
        <v/>
      </c>
      <c r="O14" s="14" t="inlineStr">
        <is>
          <t>Perform included inspection, cleaning, and test tasks.</t>
        </is>
      </c>
      <c r="P14" s="14" t="inlineStr">
        <is>
          <t>Provide equipment access and review optional recommendations.</t>
        </is>
      </c>
      <c r="Q14" s="19" t="inlineStr">
        <is>
          <t>Active</t>
        </is>
      </c>
      <c r="R14" s="23">
        <f>IF($A14="","",IF(OR($E14="",$F14="",$H14=""),"Check dates",IF(OR(NOT(ISNUMBER($E14)),NOT(ISNUMBER($F14)),NOT(ISNUMBER($H14)),AND($G14&lt;&gt;"",NOT(ISNUMBER($G14)))),"Check date entries",IF(OR($E14&lt;Assumptions!$B$8,$F14&gt;Assumptions!$B$9),"Check date range",IF($F14&lt;$E14,"Check date order",IF(OR($H14&lt;$E14,$H14&gt;$F14),"Check renewal date",IF(AND($G14&lt;&gt;"",OR($G14&lt;$E14,$G14&gt;$F14)),"Check visit date",IF(OR($Q14="Canceled",$Q14="Expired"),"",IF($H14&lt;=TODAY(),"Review due",IF($H14&lt;=TODAY()+Assumptions!$B$6,"Review soon",""))))))))))</f>
        <v/>
      </c>
    </row>
    <row r="15" ht="34" customHeight="1">
      <c r="A15" s="14" t="n"/>
      <c r="B15" s="14" t="n"/>
      <c r="C15" s="14" t="n"/>
      <c r="D15" s="14" t="n"/>
      <c r="E15" s="30" t="n"/>
      <c r="F15" s="30" t="n"/>
      <c r="G15" s="30" t="n"/>
      <c r="H15" s="30" t="n"/>
      <c r="I15" s="14" t="n"/>
      <c r="J15" s="16">
        <f>IF($A15="","",IF($I15="","",IFERROR(VLOOKUP($I15,Assumptions!$E$5:$F$8,2,FALSE),"")))</f>
        <v/>
      </c>
      <c r="K15" s="14" t="n"/>
      <c r="L15" s="17" t="n"/>
      <c r="M15" s="18">
        <f>IF($A15="","",IF($J15="","",IFERROR(SUMIFS('Scope Items'!$H$5:$H$104,'Scope Items'!$A$5:$A$104,$A15,'Scope Items'!$J$5:$J$104,"Included")*$J15,"")))</f>
        <v/>
      </c>
      <c r="N15" s="18">
        <f>IF($A15="","",IF(OR($L15="",$M15=""),"",IFERROR($L15-$M15,"")))</f>
        <v/>
      </c>
      <c r="O15" s="14" t="n"/>
      <c r="P15" s="14" t="n"/>
      <c r="Q15" s="19" t="n"/>
      <c r="R15" s="20">
        <f>IF($A15="","",IF(OR($E15="",$F15="",$H15=""),"Check dates",IF(OR(NOT(ISNUMBER($E15)),NOT(ISNUMBER($F15)),NOT(ISNUMBER($H15)),AND($G15&lt;&gt;"",NOT(ISNUMBER($G15)))),"Check date entries",IF(OR($E15&lt;Assumptions!$B$8,$F15&gt;Assumptions!$B$9),"Check date range",IF($F15&lt;$E15,"Check date order",IF(OR($H15&lt;$E15,$H15&gt;$F15),"Check renewal date",IF(AND($G15&lt;&gt;"",OR($G15&lt;$E15,$G15&gt;$F15)),"Check visit date",IF(OR($Q15="Canceled",$Q15="Expired"),"",IF($H15&lt;=TODAY(),"Review due",IF($H15&lt;=TODAY()+Assumptions!$B$6,"Review soon",""))))))))))</f>
        <v/>
      </c>
    </row>
    <row r="16" ht="34" customHeight="1">
      <c r="A16" s="14" t="n"/>
      <c r="B16" s="14" t="n"/>
      <c r="C16" s="14" t="n"/>
      <c r="D16" s="14" t="n"/>
      <c r="E16" s="30" t="n"/>
      <c r="F16" s="30" t="n"/>
      <c r="G16" s="30" t="n"/>
      <c r="H16" s="30" t="n"/>
      <c r="I16" s="14" t="n"/>
      <c r="J16" s="21">
        <f>IF($A16="","",IF($I16="","",IFERROR(VLOOKUP($I16,Assumptions!$E$5:$F$8,2,FALSE),"")))</f>
        <v/>
      </c>
      <c r="K16" s="14" t="n"/>
      <c r="L16" s="17" t="n"/>
      <c r="M16" s="22">
        <f>IF($A16="","",IF($J16="","",IFERROR(SUMIFS('Scope Items'!$H$5:$H$104,'Scope Items'!$A$5:$A$104,$A16,'Scope Items'!$J$5:$J$104,"Included")*$J16,"")))</f>
        <v/>
      </c>
      <c r="N16" s="22">
        <f>IF($A16="","",IF(OR($L16="",$M16=""),"",IFERROR($L16-$M16,"")))</f>
        <v/>
      </c>
      <c r="O16" s="14" t="n"/>
      <c r="P16" s="14" t="n"/>
      <c r="Q16" s="19" t="n"/>
      <c r="R16" s="23">
        <f>IF($A16="","",IF(OR($E16="",$F16="",$H16=""),"Check dates",IF(OR(NOT(ISNUMBER($E16)),NOT(ISNUMBER($F16)),NOT(ISNUMBER($H16)),AND($G16&lt;&gt;"",NOT(ISNUMBER($G16)))),"Check date entries",IF(OR($E16&lt;Assumptions!$B$8,$F16&gt;Assumptions!$B$9),"Check date range",IF($F16&lt;$E16,"Check date order",IF(OR($H16&lt;$E16,$H16&gt;$F16),"Check renewal date",IF(AND($G16&lt;&gt;"",OR($G16&lt;$E16,$G16&gt;$F16)),"Check visit date",IF(OR($Q16="Canceled",$Q16="Expired"),"",IF($H16&lt;=TODAY(),"Review due",IF($H16&lt;=TODAY()+Assumptions!$B$6,"Review soon",""))))))))))</f>
        <v/>
      </c>
    </row>
    <row r="17" ht="34" customHeight="1">
      <c r="A17" s="14" t="n"/>
      <c r="B17" s="14" t="n"/>
      <c r="C17" s="14" t="n"/>
      <c r="D17" s="14" t="n"/>
      <c r="E17" s="30" t="n"/>
      <c r="F17" s="30" t="n"/>
      <c r="G17" s="30" t="n"/>
      <c r="H17" s="30" t="n"/>
      <c r="I17" s="14" t="n"/>
      <c r="J17" s="16">
        <f>IF($A17="","",IF($I17="","",IFERROR(VLOOKUP($I17,Assumptions!$E$5:$F$8,2,FALSE),"")))</f>
        <v/>
      </c>
      <c r="K17" s="14" t="n"/>
      <c r="L17" s="17" t="n"/>
      <c r="M17" s="18">
        <f>IF($A17="","",IF($J17="","",IFERROR(SUMIFS('Scope Items'!$H$5:$H$104,'Scope Items'!$A$5:$A$104,$A17,'Scope Items'!$J$5:$J$104,"Included")*$J17,"")))</f>
        <v/>
      </c>
      <c r="N17" s="18">
        <f>IF($A17="","",IF(OR($L17="",$M17=""),"",IFERROR($L17-$M17,"")))</f>
        <v/>
      </c>
      <c r="O17" s="14" t="n"/>
      <c r="P17" s="14" t="n"/>
      <c r="Q17" s="19" t="n"/>
      <c r="R17" s="20">
        <f>IF($A17="","",IF(OR($E17="",$F17="",$H17=""),"Check dates",IF(OR(NOT(ISNUMBER($E17)),NOT(ISNUMBER($F17)),NOT(ISNUMBER($H17)),AND($G17&lt;&gt;"",NOT(ISNUMBER($G17)))),"Check date entries",IF(OR($E17&lt;Assumptions!$B$8,$F17&gt;Assumptions!$B$9),"Check date range",IF($F17&lt;$E17,"Check date order",IF(OR($H17&lt;$E17,$H17&gt;$F17),"Check renewal date",IF(AND($G17&lt;&gt;"",OR($G17&lt;$E17,$G17&gt;$F17)),"Check visit date",IF(OR($Q17="Canceled",$Q17="Expired"),"",IF($H17&lt;=TODAY(),"Review due",IF($H17&lt;=TODAY()+Assumptions!$B$6,"Review soon",""))))))))))</f>
        <v/>
      </c>
    </row>
    <row r="18" ht="34" customHeight="1">
      <c r="A18" s="14" t="n"/>
      <c r="B18" s="14" t="n"/>
      <c r="C18" s="14" t="n"/>
      <c r="D18" s="14" t="n"/>
      <c r="E18" s="30" t="n"/>
      <c r="F18" s="30" t="n"/>
      <c r="G18" s="30" t="n"/>
      <c r="H18" s="30" t="n"/>
      <c r="I18" s="14" t="n"/>
      <c r="J18" s="21">
        <f>IF($A18="","",IF($I18="","",IFERROR(VLOOKUP($I18,Assumptions!$E$5:$F$8,2,FALSE),"")))</f>
        <v/>
      </c>
      <c r="K18" s="14" t="n"/>
      <c r="L18" s="17" t="n"/>
      <c r="M18" s="22">
        <f>IF($A18="","",IF($J18="","",IFERROR(SUMIFS('Scope Items'!$H$5:$H$104,'Scope Items'!$A$5:$A$104,$A18,'Scope Items'!$J$5:$J$104,"Included")*$J18,"")))</f>
        <v/>
      </c>
      <c r="N18" s="22">
        <f>IF($A18="","",IF(OR($L18="",$M18=""),"",IFERROR($L18-$M18,"")))</f>
        <v/>
      </c>
      <c r="O18" s="14" t="n"/>
      <c r="P18" s="14" t="n"/>
      <c r="Q18" s="19" t="n"/>
      <c r="R18" s="23">
        <f>IF($A18="","",IF(OR($E18="",$F18="",$H18=""),"Check dates",IF(OR(NOT(ISNUMBER($E18)),NOT(ISNUMBER($F18)),NOT(ISNUMBER($H18)),AND($G18&lt;&gt;"",NOT(ISNUMBER($G18)))),"Check date entries",IF(OR($E18&lt;Assumptions!$B$8,$F18&gt;Assumptions!$B$9),"Check date range",IF($F18&lt;$E18,"Check date order",IF(OR($H18&lt;$E18,$H18&gt;$F18),"Check renewal date",IF(AND($G18&lt;&gt;"",OR($G18&lt;$E18,$G18&gt;$F18)),"Check visit date",IF(OR($Q18="Canceled",$Q18="Expired"),"",IF($H18&lt;=TODAY(),"Review due",IF($H18&lt;=TODAY()+Assumptions!$B$6,"Review soon",""))))))))))</f>
        <v/>
      </c>
    </row>
    <row r="19" ht="34" customHeight="1">
      <c r="A19" s="14" t="n"/>
      <c r="B19" s="14" t="n"/>
      <c r="C19" s="14" t="n"/>
      <c r="D19" s="14" t="n"/>
      <c r="E19" s="30" t="n"/>
      <c r="F19" s="30" t="n"/>
      <c r="G19" s="30" t="n"/>
      <c r="H19" s="30" t="n"/>
      <c r="I19" s="14" t="n"/>
      <c r="J19" s="16">
        <f>IF($A19="","",IF($I19="","",IFERROR(VLOOKUP($I19,Assumptions!$E$5:$F$8,2,FALSE),"")))</f>
        <v/>
      </c>
      <c r="K19" s="14" t="n"/>
      <c r="L19" s="17" t="n"/>
      <c r="M19" s="18">
        <f>IF($A19="","",IF($J19="","",IFERROR(SUMIFS('Scope Items'!$H$5:$H$104,'Scope Items'!$A$5:$A$104,$A19,'Scope Items'!$J$5:$J$104,"Included")*$J19,"")))</f>
        <v/>
      </c>
      <c r="N19" s="18">
        <f>IF($A19="","",IF(OR($L19="",$M19=""),"",IFERROR($L19-$M19,"")))</f>
        <v/>
      </c>
      <c r="O19" s="14" t="n"/>
      <c r="P19" s="14" t="n"/>
      <c r="Q19" s="19" t="n"/>
      <c r="R19" s="20">
        <f>IF($A19="","",IF(OR($E19="",$F19="",$H19=""),"Check dates",IF(OR(NOT(ISNUMBER($E19)),NOT(ISNUMBER($F19)),NOT(ISNUMBER($H19)),AND($G19&lt;&gt;"",NOT(ISNUMBER($G19)))),"Check date entries",IF(OR($E19&lt;Assumptions!$B$8,$F19&gt;Assumptions!$B$9),"Check date range",IF($F19&lt;$E19,"Check date order",IF(OR($H19&lt;$E19,$H19&gt;$F19),"Check renewal date",IF(AND($G19&lt;&gt;"",OR($G19&lt;$E19,$G19&gt;$F19)),"Check visit date",IF(OR($Q19="Canceled",$Q19="Expired"),"",IF($H19&lt;=TODAY(),"Review due",IF($H19&lt;=TODAY()+Assumptions!$B$6,"Review soon",""))))))))))</f>
        <v/>
      </c>
    </row>
    <row r="20" ht="34" customHeight="1">
      <c r="A20" s="14" t="n"/>
      <c r="B20" s="14" t="n"/>
      <c r="C20" s="14" t="n"/>
      <c r="D20" s="14" t="n"/>
      <c r="E20" s="30" t="n"/>
      <c r="F20" s="30" t="n"/>
      <c r="G20" s="30" t="n"/>
      <c r="H20" s="30" t="n"/>
      <c r="I20" s="14" t="n"/>
      <c r="J20" s="21">
        <f>IF($A20="","",IF($I20="","",IFERROR(VLOOKUP($I20,Assumptions!$E$5:$F$8,2,FALSE),"")))</f>
        <v/>
      </c>
      <c r="K20" s="14" t="n"/>
      <c r="L20" s="17" t="n"/>
      <c r="M20" s="22">
        <f>IF($A20="","",IF($J20="","",IFERROR(SUMIFS('Scope Items'!$H$5:$H$104,'Scope Items'!$A$5:$A$104,$A20,'Scope Items'!$J$5:$J$104,"Included")*$J20,"")))</f>
        <v/>
      </c>
      <c r="N20" s="22">
        <f>IF($A20="","",IF(OR($L20="",$M20=""),"",IFERROR($L20-$M20,"")))</f>
        <v/>
      </c>
      <c r="O20" s="14" t="n"/>
      <c r="P20" s="14" t="n"/>
      <c r="Q20" s="19" t="n"/>
      <c r="R20" s="23">
        <f>IF($A20="","",IF(OR($E20="",$F20="",$H20=""),"Check dates",IF(OR(NOT(ISNUMBER($E20)),NOT(ISNUMBER($F20)),NOT(ISNUMBER($H20)),AND($G20&lt;&gt;"",NOT(ISNUMBER($G20)))),"Check date entries",IF(OR($E20&lt;Assumptions!$B$8,$F20&gt;Assumptions!$B$9),"Check date range",IF($F20&lt;$E20,"Check date order",IF(OR($H20&lt;$E20,$H20&gt;$F20),"Check renewal date",IF(AND($G20&lt;&gt;"",OR($G20&lt;$E20,$G20&gt;$F20)),"Check visit date",IF(OR($Q20="Canceled",$Q20="Expired"),"",IF($H20&lt;=TODAY(),"Review due",IF($H20&lt;=TODAY()+Assumptions!$B$6,"Review soon",""))))))))))</f>
        <v/>
      </c>
    </row>
    <row r="21" ht="34" customHeight="1">
      <c r="A21" s="14" t="n"/>
      <c r="B21" s="14" t="n"/>
      <c r="C21" s="14" t="n"/>
      <c r="D21" s="14" t="n"/>
      <c r="E21" s="30" t="n"/>
      <c r="F21" s="30" t="n"/>
      <c r="G21" s="30" t="n"/>
      <c r="H21" s="30" t="n"/>
      <c r="I21" s="14" t="n"/>
      <c r="J21" s="16">
        <f>IF($A21="","",IF($I21="","",IFERROR(VLOOKUP($I21,Assumptions!$E$5:$F$8,2,FALSE),"")))</f>
        <v/>
      </c>
      <c r="K21" s="14" t="n"/>
      <c r="L21" s="17" t="n"/>
      <c r="M21" s="18">
        <f>IF($A21="","",IF($J21="","",IFERROR(SUMIFS('Scope Items'!$H$5:$H$104,'Scope Items'!$A$5:$A$104,$A21,'Scope Items'!$J$5:$J$104,"Included")*$J21,"")))</f>
        <v/>
      </c>
      <c r="N21" s="18">
        <f>IF($A21="","",IF(OR($L21="",$M21=""),"",IFERROR($L21-$M21,"")))</f>
        <v/>
      </c>
      <c r="O21" s="14" t="n"/>
      <c r="P21" s="14" t="n"/>
      <c r="Q21" s="19" t="n"/>
      <c r="R21" s="20">
        <f>IF($A21="","",IF(OR($E21="",$F21="",$H21=""),"Check dates",IF(OR(NOT(ISNUMBER($E21)),NOT(ISNUMBER($F21)),NOT(ISNUMBER($H21)),AND($G21&lt;&gt;"",NOT(ISNUMBER($G21)))),"Check date entries",IF(OR($E21&lt;Assumptions!$B$8,$F21&gt;Assumptions!$B$9),"Check date range",IF($F21&lt;$E21,"Check date order",IF(OR($H21&lt;$E21,$H21&gt;$F21),"Check renewal date",IF(AND($G21&lt;&gt;"",OR($G21&lt;$E21,$G21&gt;$F21)),"Check visit date",IF(OR($Q21="Canceled",$Q21="Expired"),"",IF($H21&lt;=TODAY(),"Review due",IF($H21&lt;=TODAY()+Assumptions!$B$6,"Review soon",""))))))))))</f>
        <v/>
      </c>
    </row>
    <row r="22" ht="34" customHeight="1">
      <c r="A22" s="14" t="n"/>
      <c r="B22" s="14" t="n"/>
      <c r="C22" s="14" t="n"/>
      <c r="D22" s="14" t="n"/>
      <c r="E22" s="30" t="n"/>
      <c r="F22" s="30" t="n"/>
      <c r="G22" s="30" t="n"/>
      <c r="H22" s="30" t="n"/>
      <c r="I22" s="14" t="n"/>
      <c r="J22" s="21">
        <f>IF($A22="","",IF($I22="","",IFERROR(VLOOKUP($I22,Assumptions!$E$5:$F$8,2,FALSE),"")))</f>
        <v/>
      </c>
      <c r="K22" s="14" t="n"/>
      <c r="L22" s="17" t="n"/>
      <c r="M22" s="22">
        <f>IF($A22="","",IF($J22="","",IFERROR(SUMIFS('Scope Items'!$H$5:$H$104,'Scope Items'!$A$5:$A$104,$A22,'Scope Items'!$J$5:$J$104,"Included")*$J22,"")))</f>
        <v/>
      </c>
      <c r="N22" s="22">
        <f>IF($A22="","",IF(OR($L22="",$M22=""),"",IFERROR($L22-$M22,"")))</f>
        <v/>
      </c>
      <c r="O22" s="14" t="n"/>
      <c r="P22" s="14" t="n"/>
      <c r="Q22" s="19" t="n"/>
      <c r="R22" s="23">
        <f>IF($A22="","",IF(OR($E22="",$F22="",$H22=""),"Check dates",IF(OR(NOT(ISNUMBER($E22)),NOT(ISNUMBER($F22)),NOT(ISNUMBER($H22)),AND($G22&lt;&gt;"",NOT(ISNUMBER($G22)))),"Check date entries",IF(OR($E22&lt;Assumptions!$B$8,$F22&gt;Assumptions!$B$9),"Check date range",IF($F22&lt;$E22,"Check date order",IF(OR($H22&lt;$E22,$H22&gt;$F22),"Check renewal date",IF(AND($G22&lt;&gt;"",OR($G22&lt;$E22,$G22&gt;$F22)),"Check visit date",IF(OR($Q22="Canceled",$Q22="Expired"),"",IF($H22&lt;=TODAY(),"Review due",IF($H22&lt;=TODAY()+Assumptions!$B$6,"Review soon",""))))))))))</f>
        <v/>
      </c>
    </row>
    <row r="23" ht="34" customHeight="1">
      <c r="A23" s="14" t="n"/>
      <c r="B23" s="14" t="n"/>
      <c r="C23" s="14" t="n"/>
      <c r="D23" s="14" t="n"/>
      <c r="E23" s="30" t="n"/>
      <c r="F23" s="30" t="n"/>
      <c r="G23" s="30" t="n"/>
      <c r="H23" s="30" t="n"/>
      <c r="I23" s="14" t="n"/>
      <c r="J23" s="16">
        <f>IF($A23="","",IF($I23="","",IFERROR(VLOOKUP($I23,Assumptions!$E$5:$F$8,2,FALSE),"")))</f>
        <v/>
      </c>
      <c r="K23" s="14" t="n"/>
      <c r="L23" s="17" t="n"/>
      <c r="M23" s="18">
        <f>IF($A23="","",IF($J23="","",IFERROR(SUMIFS('Scope Items'!$H$5:$H$104,'Scope Items'!$A$5:$A$104,$A23,'Scope Items'!$J$5:$J$104,"Included")*$J23,"")))</f>
        <v/>
      </c>
      <c r="N23" s="18">
        <f>IF($A23="","",IF(OR($L23="",$M23=""),"",IFERROR($L23-$M23,"")))</f>
        <v/>
      </c>
      <c r="O23" s="14" t="n"/>
      <c r="P23" s="14" t="n"/>
      <c r="Q23" s="19" t="n"/>
      <c r="R23" s="20">
        <f>IF($A23="","",IF(OR($E23="",$F23="",$H23=""),"Check dates",IF(OR(NOT(ISNUMBER($E23)),NOT(ISNUMBER($F23)),NOT(ISNUMBER($H23)),AND($G23&lt;&gt;"",NOT(ISNUMBER($G23)))),"Check date entries",IF(OR($E23&lt;Assumptions!$B$8,$F23&gt;Assumptions!$B$9),"Check date range",IF($F23&lt;$E23,"Check date order",IF(OR($H23&lt;$E23,$H23&gt;$F23),"Check renewal date",IF(AND($G23&lt;&gt;"",OR($G23&lt;$E23,$G23&gt;$F23)),"Check visit date",IF(OR($Q23="Canceled",$Q23="Expired"),"",IF($H23&lt;=TODAY(),"Review due",IF($H23&lt;=TODAY()+Assumptions!$B$6,"Review soon",""))))))))))</f>
        <v/>
      </c>
    </row>
    <row r="24" ht="34" customHeight="1">
      <c r="A24" s="14" t="n"/>
      <c r="B24" s="14" t="n"/>
      <c r="C24" s="14" t="n"/>
      <c r="D24" s="14" t="n"/>
      <c r="E24" s="30" t="n"/>
      <c r="F24" s="30" t="n"/>
      <c r="G24" s="30" t="n"/>
      <c r="H24" s="30" t="n"/>
      <c r="I24" s="14" t="n"/>
      <c r="J24" s="21">
        <f>IF($A24="","",IF($I24="","",IFERROR(VLOOKUP($I24,Assumptions!$E$5:$F$8,2,FALSE),"")))</f>
        <v/>
      </c>
      <c r="K24" s="14" t="n"/>
      <c r="L24" s="17" t="n"/>
      <c r="M24" s="22">
        <f>IF($A24="","",IF($J24="","",IFERROR(SUMIFS('Scope Items'!$H$5:$H$104,'Scope Items'!$A$5:$A$104,$A24,'Scope Items'!$J$5:$J$104,"Included")*$J24,"")))</f>
        <v/>
      </c>
      <c r="N24" s="22">
        <f>IF($A24="","",IF(OR($L24="",$M24=""),"",IFERROR($L24-$M24,"")))</f>
        <v/>
      </c>
      <c r="O24" s="14" t="n"/>
      <c r="P24" s="14" t="n"/>
      <c r="Q24" s="19" t="n"/>
      <c r="R24" s="23">
        <f>IF($A24="","",IF(OR($E24="",$F24="",$H24=""),"Check dates",IF(OR(NOT(ISNUMBER($E24)),NOT(ISNUMBER($F24)),NOT(ISNUMBER($H24)),AND($G24&lt;&gt;"",NOT(ISNUMBER($G24)))),"Check date entries",IF(OR($E24&lt;Assumptions!$B$8,$F24&gt;Assumptions!$B$9),"Check date range",IF($F24&lt;$E24,"Check date order",IF(OR($H24&lt;$E24,$H24&gt;$F24),"Check renewal date",IF(AND($G24&lt;&gt;"",OR($G24&lt;$E24,$G24&gt;$F24)),"Check visit date",IF(OR($Q24="Canceled",$Q24="Expired"),"",IF($H24&lt;=TODAY(),"Review due",IF($H24&lt;=TODAY()+Assumptions!$B$6,"Review soon",""))))))))))</f>
        <v/>
      </c>
    </row>
    <row r="25" ht="34" customHeight="1">
      <c r="A25" s="14" t="n"/>
      <c r="B25" s="14" t="n"/>
      <c r="C25" s="14" t="n"/>
      <c r="D25" s="14" t="n"/>
      <c r="E25" s="30" t="n"/>
      <c r="F25" s="30" t="n"/>
      <c r="G25" s="30" t="n"/>
      <c r="H25" s="30" t="n"/>
      <c r="I25" s="14" t="n"/>
      <c r="J25" s="16">
        <f>IF($A25="","",IF($I25="","",IFERROR(VLOOKUP($I25,Assumptions!$E$5:$F$8,2,FALSE),"")))</f>
        <v/>
      </c>
      <c r="K25" s="14" t="n"/>
      <c r="L25" s="17" t="n"/>
      <c r="M25" s="18">
        <f>IF($A25="","",IF($J25="","",IFERROR(SUMIFS('Scope Items'!$H$5:$H$104,'Scope Items'!$A$5:$A$104,$A25,'Scope Items'!$J$5:$J$104,"Included")*$J25,"")))</f>
        <v/>
      </c>
      <c r="N25" s="18">
        <f>IF($A25="","",IF(OR($L25="",$M25=""),"",IFERROR($L25-$M25,"")))</f>
        <v/>
      </c>
      <c r="O25" s="14" t="n"/>
      <c r="P25" s="14" t="n"/>
      <c r="Q25" s="19" t="n"/>
      <c r="R25" s="20">
        <f>IF($A25="","",IF(OR($E25="",$F25="",$H25=""),"Check dates",IF(OR(NOT(ISNUMBER($E25)),NOT(ISNUMBER($F25)),NOT(ISNUMBER($H25)),AND($G25&lt;&gt;"",NOT(ISNUMBER($G25)))),"Check date entries",IF(OR($E25&lt;Assumptions!$B$8,$F25&gt;Assumptions!$B$9),"Check date range",IF($F25&lt;$E25,"Check date order",IF(OR($H25&lt;$E25,$H25&gt;$F25),"Check renewal date",IF(AND($G25&lt;&gt;"",OR($G25&lt;$E25,$G25&gt;$F25)),"Check visit date",IF(OR($Q25="Canceled",$Q25="Expired"),"",IF($H25&lt;=TODAY(),"Review due",IF($H25&lt;=TODAY()+Assumptions!$B$6,"Review soon",""))))))))))</f>
        <v/>
      </c>
    </row>
    <row r="26" ht="34" customHeight="1">
      <c r="A26" s="14" t="n"/>
      <c r="B26" s="14" t="n"/>
      <c r="C26" s="14" t="n"/>
      <c r="D26" s="14" t="n"/>
      <c r="E26" s="30" t="n"/>
      <c r="F26" s="30" t="n"/>
      <c r="G26" s="30" t="n"/>
      <c r="H26" s="30" t="n"/>
      <c r="I26" s="14" t="n"/>
      <c r="J26" s="21">
        <f>IF($A26="","",IF($I26="","",IFERROR(VLOOKUP($I26,Assumptions!$E$5:$F$8,2,FALSE),"")))</f>
        <v/>
      </c>
      <c r="K26" s="14" t="n"/>
      <c r="L26" s="17" t="n"/>
      <c r="M26" s="22">
        <f>IF($A26="","",IF($J26="","",IFERROR(SUMIFS('Scope Items'!$H$5:$H$104,'Scope Items'!$A$5:$A$104,$A26,'Scope Items'!$J$5:$J$104,"Included")*$J26,"")))</f>
        <v/>
      </c>
      <c r="N26" s="22">
        <f>IF($A26="","",IF(OR($L26="",$M26=""),"",IFERROR($L26-$M26,"")))</f>
        <v/>
      </c>
      <c r="O26" s="14" t="n"/>
      <c r="P26" s="14" t="n"/>
      <c r="Q26" s="19" t="n"/>
      <c r="R26" s="23">
        <f>IF($A26="","",IF(OR($E26="",$F26="",$H26=""),"Check dates",IF(OR(NOT(ISNUMBER($E26)),NOT(ISNUMBER($F26)),NOT(ISNUMBER($H26)),AND($G26&lt;&gt;"",NOT(ISNUMBER($G26)))),"Check date entries",IF(OR($E26&lt;Assumptions!$B$8,$F26&gt;Assumptions!$B$9),"Check date range",IF($F26&lt;$E26,"Check date order",IF(OR($H26&lt;$E26,$H26&gt;$F26),"Check renewal date",IF(AND($G26&lt;&gt;"",OR($G26&lt;$E26,$G26&gt;$F26)),"Check visit date",IF(OR($Q26="Canceled",$Q26="Expired"),"",IF($H26&lt;=TODAY(),"Review due",IF($H26&lt;=TODAY()+Assumptions!$B$6,"Review soon",""))))))))))</f>
        <v/>
      </c>
    </row>
    <row r="27" ht="34" customHeight="1">
      <c r="A27" s="14" t="n"/>
      <c r="B27" s="14" t="n"/>
      <c r="C27" s="14" t="n"/>
      <c r="D27" s="14" t="n"/>
      <c r="E27" s="30" t="n"/>
      <c r="F27" s="30" t="n"/>
      <c r="G27" s="30" t="n"/>
      <c r="H27" s="30" t="n"/>
      <c r="I27" s="14" t="n"/>
      <c r="J27" s="16">
        <f>IF($A27="","",IF($I27="","",IFERROR(VLOOKUP($I27,Assumptions!$E$5:$F$8,2,FALSE),"")))</f>
        <v/>
      </c>
      <c r="K27" s="14" t="n"/>
      <c r="L27" s="17" t="n"/>
      <c r="M27" s="18">
        <f>IF($A27="","",IF($J27="","",IFERROR(SUMIFS('Scope Items'!$H$5:$H$104,'Scope Items'!$A$5:$A$104,$A27,'Scope Items'!$J$5:$J$104,"Included")*$J27,"")))</f>
        <v/>
      </c>
      <c r="N27" s="18">
        <f>IF($A27="","",IF(OR($L27="",$M27=""),"",IFERROR($L27-$M27,"")))</f>
        <v/>
      </c>
      <c r="O27" s="14" t="n"/>
      <c r="P27" s="14" t="n"/>
      <c r="Q27" s="19" t="n"/>
      <c r="R27" s="20">
        <f>IF($A27="","",IF(OR($E27="",$F27="",$H27=""),"Check dates",IF(OR(NOT(ISNUMBER($E27)),NOT(ISNUMBER($F27)),NOT(ISNUMBER($H27)),AND($G27&lt;&gt;"",NOT(ISNUMBER($G27)))),"Check date entries",IF(OR($E27&lt;Assumptions!$B$8,$F27&gt;Assumptions!$B$9),"Check date range",IF($F27&lt;$E27,"Check date order",IF(OR($H27&lt;$E27,$H27&gt;$F27),"Check renewal date",IF(AND($G27&lt;&gt;"",OR($G27&lt;$E27,$G27&gt;$F27)),"Check visit date",IF(OR($Q27="Canceled",$Q27="Expired"),"",IF($H27&lt;=TODAY(),"Review due",IF($H27&lt;=TODAY()+Assumptions!$B$6,"Review soon",""))))))))))</f>
        <v/>
      </c>
    </row>
    <row r="28" ht="34" customHeight="1">
      <c r="A28" s="14" t="n"/>
      <c r="B28" s="14" t="n"/>
      <c r="C28" s="14" t="n"/>
      <c r="D28" s="14" t="n"/>
      <c r="E28" s="30" t="n"/>
      <c r="F28" s="30" t="n"/>
      <c r="G28" s="30" t="n"/>
      <c r="H28" s="30" t="n"/>
      <c r="I28" s="14" t="n"/>
      <c r="J28" s="21">
        <f>IF($A28="","",IF($I28="","",IFERROR(VLOOKUP($I28,Assumptions!$E$5:$F$8,2,FALSE),"")))</f>
        <v/>
      </c>
      <c r="K28" s="14" t="n"/>
      <c r="L28" s="17" t="n"/>
      <c r="M28" s="22">
        <f>IF($A28="","",IF($J28="","",IFERROR(SUMIFS('Scope Items'!$H$5:$H$104,'Scope Items'!$A$5:$A$104,$A28,'Scope Items'!$J$5:$J$104,"Included")*$J28,"")))</f>
        <v/>
      </c>
      <c r="N28" s="22">
        <f>IF($A28="","",IF(OR($L28="",$M28=""),"",IFERROR($L28-$M28,"")))</f>
        <v/>
      </c>
      <c r="O28" s="14" t="n"/>
      <c r="P28" s="14" t="n"/>
      <c r="Q28" s="19" t="n"/>
      <c r="R28" s="23">
        <f>IF($A28="","",IF(OR($E28="",$F28="",$H28=""),"Check dates",IF(OR(NOT(ISNUMBER($E28)),NOT(ISNUMBER($F28)),NOT(ISNUMBER($H28)),AND($G28&lt;&gt;"",NOT(ISNUMBER($G28)))),"Check date entries",IF(OR($E28&lt;Assumptions!$B$8,$F28&gt;Assumptions!$B$9),"Check date range",IF($F28&lt;$E28,"Check date order",IF(OR($H28&lt;$E28,$H28&gt;$F28),"Check renewal date",IF(AND($G28&lt;&gt;"",OR($G28&lt;$E28,$G28&gt;$F28)),"Check visit date",IF(OR($Q28="Canceled",$Q28="Expired"),"",IF($H28&lt;=TODAY(),"Review due",IF($H28&lt;=TODAY()+Assumptions!$B$6,"Review soon",""))))))))))</f>
        <v/>
      </c>
    </row>
    <row r="29" ht="34" customHeight="1">
      <c r="A29" s="14" t="n"/>
      <c r="B29" s="14" t="n"/>
      <c r="C29" s="14" t="n"/>
      <c r="D29" s="14" t="n"/>
      <c r="E29" s="30" t="n"/>
      <c r="F29" s="30" t="n"/>
      <c r="G29" s="30" t="n"/>
      <c r="H29" s="30" t="n"/>
      <c r="I29" s="14" t="n"/>
      <c r="J29" s="16">
        <f>IF($A29="","",IF($I29="","",IFERROR(VLOOKUP($I29,Assumptions!$E$5:$F$8,2,FALSE),"")))</f>
        <v/>
      </c>
      <c r="K29" s="14" t="n"/>
      <c r="L29" s="17" t="n"/>
      <c r="M29" s="18">
        <f>IF($A29="","",IF($J29="","",IFERROR(SUMIFS('Scope Items'!$H$5:$H$104,'Scope Items'!$A$5:$A$104,$A29,'Scope Items'!$J$5:$J$104,"Included")*$J29,"")))</f>
        <v/>
      </c>
      <c r="N29" s="18">
        <f>IF($A29="","",IF(OR($L29="",$M29=""),"",IFERROR($L29-$M29,"")))</f>
        <v/>
      </c>
      <c r="O29" s="14" t="n"/>
      <c r="P29" s="14" t="n"/>
      <c r="Q29" s="19" t="n"/>
      <c r="R29" s="20">
        <f>IF($A29="","",IF(OR($E29="",$F29="",$H29=""),"Check dates",IF(OR(NOT(ISNUMBER($E29)),NOT(ISNUMBER($F29)),NOT(ISNUMBER($H29)),AND($G29&lt;&gt;"",NOT(ISNUMBER($G29)))),"Check date entries",IF(OR($E29&lt;Assumptions!$B$8,$F29&gt;Assumptions!$B$9),"Check date range",IF($F29&lt;$E29,"Check date order",IF(OR($H29&lt;$E29,$H29&gt;$F29),"Check renewal date",IF(AND($G29&lt;&gt;"",OR($G29&lt;$E29,$G29&gt;$F29)),"Check visit date",IF(OR($Q29="Canceled",$Q29="Expired"),"",IF($H29&lt;=TODAY(),"Review due",IF($H29&lt;=TODAY()+Assumptions!$B$6,"Review soon",""))))))))))</f>
        <v/>
      </c>
    </row>
    <row r="30" ht="34" customHeight="1">
      <c r="A30" s="14" t="n"/>
      <c r="B30" s="14" t="n"/>
      <c r="C30" s="14" t="n"/>
      <c r="D30" s="14" t="n"/>
      <c r="E30" s="30" t="n"/>
      <c r="F30" s="30" t="n"/>
      <c r="G30" s="30" t="n"/>
      <c r="H30" s="30" t="n"/>
      <c r="I30" s="14" t="n"/>
      <c r="J30" s="21">
        <f>IF($A30="","",IF($I30="","",IFERROR(VLOOKUP($I30,Assumptions!$E$5:$F$8,2,FALSE),"")))</f>
        <v/>
      </c>
      <c r="K30" s="14" t="n"/>
      <c r="L30" s="17" t="n"/>
      <c r="M30" s="22">
        <f>IF($A30="","",IF($J30="","",IFERROR(SUMIFS('Scope Items'!$H$5:$H$104,'Scope Items'!$A$5:$A$104,$A30,'Scope Items'!$J$5:$J$104,"Included")*$J30,"")))</f>
        <v/>
      </c>
      <c r="N30" s="22">
        <f>IF($A30="","",IF(OR($L30="",$M30=""),"",IFERROR($L30-$M30,"")))</f>
        <v/>
      </c>
      <c r="O30" s="14" t="n"/>
      <c r="P30" s="14" t="n"/>
      <c r="Q30" s="19" t="n"/>
      <c r="R30" s="23">
        <f>IF($A30="","",IF(OR($E30="",$F30="",$H30=""),"Check dates",IF(OR(NOT(ISNUMBER($E30)),NOT(ISNUMBER($F30)),NOT(ISNUMBER($H30)),AND($G30&lt;&gt;"",NOT(ISNUMBER($G30)))),"Check date entries",IF(OR($E30&lt;Assumptions!$B$8,$F30&gt;Assumptions!$B$9),"Check date range",IF($F30&lt;$E30,"Check date order",IF(OR($H30&lt;$E30,$H30&gt;$F30),"Check renewal date",IF(AND($G30&lt;&gt;"",OR($G30&lt;$E30,$G30&gt;$F30)),"Check visit date",IF(OR($Q30="Canceled",$Q30="Expired"),"",IF($H30&lt;=TODAY(),"Review due",IF($H30&lt;=TODAY()+Assumptions!$B$6,"Review soon",""))))))))))</f>
        <v/>
      </c>
    </row>
    <row r="31" ht="34" customHeight="1">
      <c r="A31" s="14" t="n"/>
      <c r="B31" s="14" t="n"/>
      <c r="C31" s="14" t="n"/>
      <c r="D31" s="14" t="n"/>
      <c r="E31" s="30" t="n"/>
      <c r="F31" s="30" t="n"/>
      <c r="G31" s="30" t="n"/>
      <c r="H31" s="30" t="n"/>
      <c r="I31" s="14" t="n"/>
      <c r="J31" s="16">
        <f>IF($A31="","",IF($I31="","",IFERROR(VLOOKUP($I31,Assumptions!$E$5:$F$8,2,FALSE),"")))</f>
        <v/>
      </c>
      <c r="K31" s="14" t="n"/>
      <c r="L31" s="17" t="n"/>
      <c r="M31" s="18">
        <f>IF($A31="","",IF($J31="","",IFERROR(SUMIFS('Scope Items'!$H$5:$H$104,'Scope Items'!$A$5:$A$104,$A31,'Scope Items'!$J$5:$J$104,"Included")*$J31,"")))</f>
        <v/>
      </c>
      <c r="N31" s="18">
        <f>IF($A31="","",IF(OR($L31="",$M31=""),"",IFERROR($L31-$M31,"")))</f>
        <v/>
      </c>
      <c r="O31" s="14" t="n"/>
      <c r="P31" s="14" t="n"/>
      <c r="Q31" s="19" t="n"/>
      <c r="R31" s="20">
        <f>IF($A31="","",IF(OR($E31="",$F31="",$H31=""),"Check dates",IF(OR(NOT(ISNUMBER($E31)),NOT(ISNUMBER($F31)),NOT(ISNUMBER($H31)),AND($G31&lt;&gt;"",NOT(ISNUMBER($G31)))),"Check date entries",IF(OR($E31&lt;Assumptions!$B$8,$F31&gt;Assumptions!$B$9),"Check date range",IF($F31&lt;$E31,"Check date order",IF(OR($H31&lt;$E31,$H31&gt;$F31),"Check renewal date",IF(AND($G31&lt;&gt;"",OR($G31&lt;$E31,$G31&gt;$F31)),"Check visit date",IF(OR($Q31="Canceled",$Q31="Expired"),"",IF($H31&lt;=TODAY(),"Review due",IF($H31&lt;=TODAY()+Assumptions!$B$6,"Review soon",""))))))))))</f>
        <v/>
      </c>
    </row>
    <row r="32" ht="34" customHeight="1">
      <c r="A32" s="14" t="n"/>
      <c r="B32" s="14" t="n"/>
      <c r="C32" s="14" t="n"/>
      <c r="D32" s="14" t="n"/>
      <c r="E32" s="30" t="n"/>
      <c r="F32" s="30" t="n"/>
      <c r="G32" s="30" t="n"/>
      <c r="H32" s="30" t="n"/>
      <c r="I32" s="14" t="n"/>
      <c r="J32" s="21">
        <f>IF($A32="","",IF($I32="","",IFERROR(VLOOKUP($I32,Assumptions!$E$5:$F$8,2,FALSE),"")))</f>
        <v/>
      </c>
      <c r="K32" s="14" t="n"/>
      <c r="L32" s="17" t="n"/>
      <c r="M32" s="22">
        <f>IF($A32="","",IF($J32="","",IFERROR(SUMIFS('Scope Items'!$H$5:$H$104,'Scope Items'!$A$5:$A$104,$A32,'Scope Items'!$J$5:$J$104,"Included")*$J32,"")))</f>
        <v/>
      </c>
      <c r="N32" s="22">
        <f>IF($A32="","",IF(OR($L32="",$M32=""),"",IFERROR($L32-$M32,"")))</f>
        <v/>
      </c>
      <c r="O32" s="14" t="n"/>
      <c r="P32" s="14" t="n"/>
      <c r="Q32" s="19" t="n"/>
      <c r="R32" s="23">
        <f>IF($A32="","",IF(OR($E32="",$F32="",$H32=""),"Check dates",IF(OR(NOT(ISNUMBER($E32)),NOT(ISNUMBER($F32)),NOT(ISNUMBER($H32)),AND($G32&lt;&gt;"",NOT(ISNUMBER($G32)))),"Check date entries",IF(OR($E32&lt;Assumptions!$B$8,$F32&gt;Assumptions!$B$9),"Check date range",IF($F32&lt;$E32,"Check date order",IF(OR($H32&lt;$E32,$H32&gt;$F32),"Check renewal date",IF(AND($G32&lt;&gt;"",OR($G32&lt;$E32,$G32&gt;$F32)),"Check visit date",IF(OR($Q32="Canceled",$Q32="Expired"),"",IF($H32&lt;=TODAY(),"Review due",IF($H32&lt;=TODAY()+Assumptions!$B$6,"Review soon",""))))))))))</f>
        <v/>
      </c>
    </row>
    <row r="33" ht="34" customHeight="1">
      <c r="A33" s="14" t="n"/>
      <c r="B33" s="14" t="n"/>
      <c r="C33" s="14" t="n"/>
      <c r="D33" s="14" t="n"/>
      <c r="E33" s="30" t="n"/>
      <c r="F33" s="30" t="n"/>
      <c r="G33" s="30" t="n"/>
      <c r="H33" s="30" t="n"/>
      <c r="I33" s="14" t="n"/>
      <c r="J33" s="16">
        <f>IF($A33="","",IF($I33="","",IFERROR(VLOOKUP($I33,Assumptions!$E$5:$F$8,2,FALSE),"")))</f>
        <v/>
      </c>
      <c r="K33" s="14" t="n"/>
      <c r="L33" s="17" t="n"/>
      <c r="M33" s="18">
        <f>IF($A33="","",IF($J33="","",IFERROR(SUMIFS('Scope Items'!$H$5:$H$104,'Scope Items'!$A$5:$A$104,$A33,'Scope Items'!$J$5:$J$104,"Included")*$J33,"")))</f>
        <v/>
      </c>
      <c r="N33" s="18">
        <f>IF($A33="","",IF(OR($L33="",$M33=""),"",IFERROR($L33-$M33,"")))</f>
        <v/>
      </c>
      <c r="O33" s="14" t="n"/>
      <c r="P33" s="14" t="n"/>
      <c r="Q33" s="19" t="n"/>
      <c r="R33" s="20">
        <f>IF($A33="","",IF(OR($E33="",$F33="",$H33=""),"Check dates",IF(OR(NOT(ISNUMBER($E33)),NOT(ISNUMBER($F33)),NOT(ISNUMBER($H33)),AND($G33&lt;&gt;"",NOT(ISNUMBER($G33)))),"Check date entries",IF(OR($E33&lt;Assumptions!$B$8,$F33&gt;Assumptions!$B$9),"Check date range",IF($F33&lt;$E33,"Check date order",IF(OR($H33&lt;$E33,$H33&gt;$F33),"Check renewal date",IF(AND($G33&lt;&gt;"",OR($G33&lt;$E33,$G33&gt;$F33)),"Check visit date",IF(OR($Q33="Canceled",$Q33="Expired"),"",IF($H33&lt;=TODAY(),"Review due",IF($H33&lt;=TODAY()+Assumptions!$B$6,"Review soon",""))))))))))</f>
        <v/>
      </c>
    </row>
    <row r="34" ht="34" customHeight="1">
      <c r="A34" s="14" t="n"/>
      <c r="B34" s="14" t="n"/>
      <c r="C34" s="14" t="n"/>
      <c r="D34" s="14" t="n"/>
      <c r="E34" s="30" t="n"/>
      <c r="F34" s="30" t="n"/>
      <c r="G34" s="30" t="n"/>
      <c r="H34" s="30" t="n"/>
      <c r="I34" s="14" t="n"/>
      <c r="J34" s="21">
        <f>IF($A34="","",IF($I34="","",IFERROR(VLOOKUP($I34,Assumptions!$E$5:$F$8,2,FALSE),"")))</f>
        <v/>
      </c>
      <c r="K34" s="14" t="n"/>
      <c r="L34" s="17" t="n"/>
      <c r="M34" s="22">
        <f>IF($A34="","",IF($J34="","",IFERROR(SUMIFS('Scope Items'!$H$5:$H$104,'Scope Items'!$A$5:$A$104,$A34,'Scope Items'!$J$5:$J$104,"Included")*$J34,"")))</f>
        <v/>
      </c>
      <c r="N34" s="22">
        <f>IF($A34="","",IF(OR($L34="",$M34=""),"",IFERROR($L34-$M34,"")))</f>
        <v/>
      </c>
      <c r="O34" s="14" t="n"/>
      <c r="P34" s="14" t="n"/>
      <c r="Q34" s="19" t="n"/>
      <c r="R34" s="23">
        <f>IF($A34="","",IF(OR($E34="",$F34="",$H34=""),"Check dates",IF(OR(NOT(ISNUMBER($E34)),NOT(ISNUMBER($F34)),NOT(ISNUMBER($H34)),AND($G34&lt;&gt;"",NOT(ISNUMBER($G34)))),"Check date entries",IF(OR($E34&lt;Assumptions!$B$8,$F34&gt;Assumptions!$B$9),"Check date range",IF($F34&lt;$E34,"Check date order",IF(OR($H34&lt;$E34,$H34&gt;$F34),"Check renewal date",IF(AND($G34&lt;&gt;"",OR($G34&lt;$E34,$G34&gt;$F34)),"Check visit date",IF(OR($Q34="Canceled",$Q34="Expired"),"",IF($H34&lt;=TODAY(),"Review due",IF($H34&lt;=TODAY()+Assumptions!$B$6,"Review soon",""))))))))))</f>
        <v/>
      </c>
    </row>
    <row r="35" ht="34" customHeight="1">
      <c r="A35" s="14" t="n"/>
      <c r="B35" s="14" t="n"/>
      <c r="C35" s="14" t="n"/>
      <c r="D35" s="14" t="n"/>
      <c r="E35" s="30" t="n"/>
      <c r="F35" s="30" t="n"/>
      <c r="G35" s="30" t="n"/>
      <c r="H35" s="30" t="n"/>
      <c r="I35" s="14" t="n"/>
      <c r="J35" s="16">
        <f>IF($A35="","",IF($I35="","",IFERROR(VLOOKUP($I35,Assumptions!$E$5:$F$8,2,FALSE),"")))</f>
        <v/>
      </c>
      <c r="K35" s="14" t="n"/>
      <c r="L35" s="17" t="n"/>
      <c r="M35" s="18">
        <f>IF($A35="","",IF($J35="","",IFERROR(SUMIFS('Scope Items'!$H$5:$H$104,'Scope Items'!$A$5:$A$104,$A35,'Scope Items'!$J$5:$J$104,"Included")*$J35,"")))</f>
        <v/>
      </c>
      <c r="N35" s="18">
        <f>IF($A35="","",IF(OR($L35="",$M35=""),"",IFERROR($L35-$M35,"")))</f>
        <v/>
      </c>
      <c r="O35" s="14" t="n"/>
      <c r="P35" s="14" t="n"/>
      <c r="Q35" s="19" t="n"/>
      <c r="R35" s="20">
        <f>IF($A35="","",IF(OR($E35="",$F35="",$H35=""),"Check dates",IF(OR(NOT(ISNUMBER($E35)),NOT(ISNUMBER($F35)),NOT(ISNUMBER($H35)),AND($G35&lt;&gt;"",NOT(ISNUMBER($G35)))),"Check date entries",IF(OR($E35&lt;Assumptions!$B$8,$F35&gt;Assumptions!$B$9),"Check date range",IF($F35&lt;$E35,"Check date order",IF(OR($H35&lt;$E35,$H35&gt;$F35),"Check renewal date",IF(AND($G35&lt;&gt;"",OR($G35&lt;$E35,$G35&gt;$F35)),"Check visit date",IF(OR($Q35="Canceled",$Q35="Expired"),"",IF($H35&lt;=TODAY(),"Review due",IF($H35&lt;=TODAY()+Assumptions!$B$6,"Review soon",""))))))))))</f>
        <v/>
      </c>
    </row>
    <row r="36" ht="34" customHeight="1">
      <c r="A36" s="14" t="n"/>
      <c r="B36" s="14" t="n"/>
      <c r="C36" s="14" t="n"/>
      <c r="D36" s="14" t="n"/>
      <c r="E36" s="30" t="n"/>
      <c r="F36" s="30" t="n"/>
      <c r="G36" s="30" t="n"/>
      <c r="H36" s="30" t="n"/>
      <c r="I36" s="14" t="n"/>
      <c r="J36" s="21">
        <f>IF($A36="","",IF($I36="","",IFERROR(VLOOKUP($I36,Assumptions!$E$5:$F$8,2,FALSE),"")))</f>
        <v/>
      </c>
      <c r="K36" s="14" t="n"/>
      <c r="L36" s="17" t="n"/>
      <c r="M36" s="22">
        <f>IF($A36="","",IF($J36="","",IFERROR(SUMIFS('Scope Items'!$H$5:$H$104,'Scope Items'!$A$5:$A$104,$A36,'Scope Items'!$J$5:$J$104,"Included")*$J36,"")))</f>
        <v/>
      </c>
      <c r="N36" s="22">
        <f>IF($A36="","",IF(OR($L36="",$M36=""),"",IFERROR($L36-$M36,"")))</f>
        <v/>
      </c>
      <c r="O36" s="14" t="n"/>
      <c r="P36" s="14" t="n"/>
      <c r="Q36" s="19" t="n"/>
      <c r="R36" s="23">
        <f>IF($A36="","",IF(OR($E36="",$F36="",$H36=""),"Check dates",IF(OR(NOT(ISNUMBER($E36)),NOT(ISNUMBER($F36)),NOT(ISNUMBER($H36)),AND($G36&lt;&gt;"",NOT(ISNUMBER($G36)))),"Check date entries",IF(OR($E36&lt;Assumptions!$B$8,$F36&gt;Assumptions!$B$9),"Check date range",IF($F36&lt;$E36,"Check date order",IF(OR($H36&lt;$E36,$H36&gt;$F36),"Check renewal date",IF(AND($G36&lt;&gt;"",OR($G36&lt;$E36,$G36&gt;$F36)),"Check visit date",IF(OR($Q36="Canceled",$Q36="Expired"),"",IF($H36&lt;=TODAY(),"Review due",IF($H36&lt;=TODAY()+Assumptions!$B$6,"Review soon",""))))))))))</f>
        <v/>
      </c>
    </row>
    <row r="37" ht="34" customHeight="1">
      <c r="A37" s="14" t="n"/>
      <c r="B37" s="14" t="n"/>
      <c r="C37" s="14" t="n"/>
      <c r="D37" s="14" t="n"/>
      <c r="E37" s="30" t="n"/>
      <c r="F37" s="30" t="n"/>
      <c r="G37" s="30" t="n"/>
      <c r="H37" s="30" t="n"/>
      <c r="I37" s="14" t="n"/>
      <c r="J37" s="16">
        <f>IF($A37="","",IF($I37="","",IFERROR(VLOOKUP($I37,Assumptions!$E$5:$F$8,2,FALSE),"")))</f>
        <v/>
      </c>
      <c r="K37" s="14" t="n"/>
      <c r="L37" s="17" t="n"/>
      <c r="M37" s="18">
        <f>IF($A37="","",IF($J37="","",IFERROR(SUMIFS('Scope Items'!$H$5:$H$104,'Scope Items'!$A$5:$A$104,$A37,'Scope Items'!$J$5:$J$104,"Included")*$J37,"")))</f>
        <v/>
      </c>
      <c r="N37" s="18">
        <f>IF($A37="","",IF(OR($L37="",$M37=""),"",IFERROR($L37-$M37,"")))</f>
        <v/>
      </c>
      <c r="O37" s="14" t="n"/>
      <c r="P37" s="14" t="n"/>
      <c r="Q37" s="19" t="n"/>
      <c r="R37" s="20">
        <f>IF($A37="","",IF(OR($E37="",$F37="",$H37=""),"Check dates",IF(OR(NOT(ISNUMBER($E37)),NOT(ISNUMBER($F37)),NOT(ISNUMBER($H37)),AND($G37&lt;&gt;"",NOT(ISNUMBER($G37)))),"Check date entries",IF(OR($E37&lt;Assumptions!$B$8,$F37&gt;Assumptions!$B$9),"Check date range",IF($F37&lt;$E37,"Check date order",IF(OR($H37&lt;$E37,$H37&gt;$F37),"Check renewal date",IF(AND($G37&lt;&gt;"",OR($G37&lt;$E37,$G37&gt;$F37)),"Check visit date",IF(OR($Q37="Canceled",$Q37="Expired"),"",IF($H37&lt;=TODAY(),"Review due",IF($H37&lt;=TODAY()+Assumptions!$B$6,"Review soon",""))))))))))</f>
        <v/>
      </c>
    </row>
    <row r="38" ht="34" customHeight="1">
      <c r="A38" s="14" t="n"/>
      <c r="B38" s="14" t="n"/>
      <c r="C38" s="14" t="n"/>
      <c r="D38" s="14" t="n"/>
      <c r="E38" s="30" t="n"/>
      <c r="F38" s="30" t="n"/>
      <c r="G38" s="30" t="n"/>
      <c r="H38" s="30" t="n"/>
      <c r="I38" s="14" t="n"/>
      <c r="J38" s="21">
        <f>IF($A38="","",IF($I38="","",IFERROR(VLOOKUP($I38,Assumptions!$E$5:$F$8,2,FALSE),"")))</f>
        <v/>
      </c>
      <c r="K38" s="14" t="n"/>
      <c r="L38" s="17" t="n"/>
      <c r="M38" s="22">
        <f>IF($A38="","",IF($J38="","",IFERROR(SUMIFS('Scope Items'!$H$5:$H$104,'Scope Items'!$A$5:$A$104,$A38,'Scope Items'!$J$5:$J$104,"Included")*$J38,"")))</f>
        <v/>
      </c>
      <c r="N38" s="22">
        <f>IF($A38="","",IF(OR($L38="",$M38=""),"",IFERROR($L38-$M38,"")))</f>
        <v/>
      </c>
      <c r="O38" s="14" t="n"/>
      <c r="P38" s="14" t="n"/>
      <c r="Q38" s="19" t="n"/>
      <c r="R38" s="23">
        <f>IF($A38="","",IF(OR($E38="",$F38="",$H38=""),"Check dates",IF(OR(NOT(ISNUMBER($E38)),NOT(ISNUMBER($F38)),NOT(ISNUMBER($H38)),AND($G38&lt;&gt;"",NOT(ISNUMBER($G38)))),"Check date entries",IF(OR($E38&lt;Assumptions!$B$8,$F38&gt;Assumptions!$B$9),"Check date range",IF($F38&lt;$E38,"Check date order",IF(OR($H38&lt;$E38,$H38&gt;$F38),"Check renewal date",IF(AND($G38&lt;&gt;"",OR($G38&lt;$E38,$G38&gt;$F38)),"Check visit date",IF(OR($Q38="Canceled",$Q38="Expired"),"",IF($H38&lt;=TODAY(),"Review due",IF($H38&lt;=TODAY()+Assumptions!$B$6,"Review soon",""))))))))))</f>
        <v/>
      </c>
    </row>
    <row r="39" ht="34" customHeight="1">
      <c r="A39" s="14" t="n"/>
      <c r="B39" s="14" t="n"/>
      <c r="C39" s="14" t="n"/>
      <c r="D39" s="14" t="n"/>
      <c r="E39" s="30" t="n"/>
      <c r="F39" s="30" t="n"/>
      <c r="G39" s="30" t="n"/>
      <c r="H39" s="30" t="n"/>
      <c r="I39" s="14" t="n"/>
      <c r="J39" s="16">
        <f>IF($A39="","",IF($I39="","",IFERROR(VLOOKUP($I39,Assumptions!$E$5:$F$8,2,FALSE),"")))</f>
        <v/>
      </c>
      <c r="K39" s="14" t="n"/>
      <c r="L39" s="17" t="n"/>
      <c r="M39" s="18">
        <f>IF($A39="","",IF($J39="","",IFERROR(SUMIFS('Scope Items'!$H$5:$H$104,'Scope Items'!$A$5:$A$104,$A39,'Scope Items'!$J$5:$J$104,"Included")*$J39,"")))</f>
        <v/>
      </c>
      <c r="N39" s="18">
        <f>IF($A39="","",IF(OR($L39="",$M39=""),"",IFERROR($L39-$M39,"")))</f>
        <v/>
      </c>
      <c r="O39" s="14" t="n"/>
      <c r="P39" s="14" t="n"/>
      <c r="Q39" s="19" t="n"/>
      <c r="R39" s="20">
        <f>IF($A39="","",IF(OR($E39="",$F39="",$H39=""),"Check dates",IF(OR(NOT(ISNUMBER($E39)),NOT(ISNUMBER($F39)),NOT(ISNUMBER($H39)),AND($G39&lt;&gt;"",NOT(ISNUMBER($G39)))),"Check date entries",IF(OR($E39&lt;Assumptions!$B$8,$F39&gt;Assumptions!$B$9),"Check date range",IF($F39&lt;$E39,"Check date order",IF(OR($H39&lt;$E39,$H39&gt;$F39),"Check renewal date",IF(AND($G39&lt;&gt;"",OR($G39&lt;$E39,$G39&gt;$F39)),"Check visit date",IF(OR($Q39="Canceled",$Q39="Expired"),"",IF($H39&lt;=TODAY(),"Review due",IF($H39&lt;=TODAY()+Assumptions!$B$6,"Review soon",""))))))))))</f>
        <v/>
      </c>
    </row>
    <row r="40" ht="34" customHeight="1">
      <c r="A40" s="14" t="n"/>
      <c r="B40" s="14" t="n"/>
      <c r="C40" s="14" t="n"/>
      <c r="D40" s="14" t="n"/>
      <c r="E40" s="30" t="n"/>
      <c r="F40" s="30" t="n"/>
      <c r="G40" s="30" t="n"/>
      <c r="H40" s="30" t="n"/>
      <c r="I40" s="14" t="n"/>
      <c r="J40" s="21">
        <f>IF($A40="","",IF($I40="","",IFERROR(VLOOKUP($I40,Assumptions!$E$5:$F$8,2,FALSE),"")))</f>
        <v/>
      </c>
      <c r="K40" s="14" t="n"/>
      <c r="L40" s="17" t="n"/>
      <c r="M40" s="22">
        <f>IF($A40="","",IF($J40="","",IFERROR(SUMIFS('Scope Items'!$H$5:$H$104,'Scope Items'!$A$5:$A$104,$A40,'Scope Items'!$J$5:$J$104,"Included")*$J40,"")))</f>
        <v/>
      </c>
      <c r="N40" s="22">
        <f>IF($A40="","",IF(OR($L40="",$M40=""),"",IFERROR($L40-$M40,"")))</f>
        <v/>
      </c>
      <c r="O40" s="14" t="n"/>
      <c r="P40" s="14" t="n"/>
      <c r="Q40" s="19" t="n"/>
      <c r="R40" s="23">
        <f>IF($A40="","",IF(OR($E40="",$F40="",$H40=""),"Check dates",IF(OR(NOT(ISNUMBER($E40)),NOT(ISNUMBER($F40)),NOT(ISNUMBER($H40)),AND($G40&lt;&gt;"",NOT(ISNUMBER($G40)))),"Check date entries",IF(OR($E40&lt;Assumptions!$B$8,$F40&gt;Assumptions!$B$9),"Check date range",IF($F40&lt;$E40,"Check date order",IF(OR($H40&lt;$E40,$H40&gt;$F40),"Check renewal date",IF(AND($G40&lt;&gt;"",OR($G40&lt;$E40,$G40&gt;$F40)),"Check visit date",IF(OR($Q40="Canceled",$Q40="Expired"),"",IF($H40&lt;=TODAY(),"Review due",IF($H40&lt;=TODAY()+Assumptions!$B$6,"Review soon",""))))))))))</f>
        <v/>
      </c>
    </row>
    <row r="41" ht="34" customHeight="1">
      <c r="A41" s="14" t="n"/>
      <c r="B41" s="14" t="n"/>
      <c r="C41" s="14" t="n"/>
      <c r="D41" s="14" t="n"/>
      <c r="E41" s="30" t="n"/>
      <c r="F41" s="30" t="n"/>
      <c r="G41" s="30" t="n"/>
      <c r="H41" s="30" t="n"/>
      <c r="I41" s="14" t="n"/>
      <c r="J41" s="16">
        <f>IF($A41="","",IF($I41="","",IFERROR(VLOOKUP($I41,Assumptions!$E$5:$F$8,2,FALSE),"")))</f>
        <v/>
      </c>
      <c r="K41" s="14" t="n"/>
      <c r="L41" s="17" t="n"/>
      <c r="M41" s="18">
        <f>IF($A41="","",IF($J41="","",IFERROR(SUMIFS('Scope Items'!$H$5:$H$104,'Scope Items'!$A$5:$A$104,$A41,'Scope Items'!$J$5:$J$104,"Included")*$J41,"")))</f>
        <v/>
      </c>
      <c r="N41" s="18">
        <f>IF($A41="","",IF(OR($L41="",$M41=""),"",IFERROR($L41-$M41,"")))</f>
        <v/>
      </c>
      <c r="O41" s="14" t="n"/>
      <c r="P41" s="14" t="n"/>
      <c r="Q41" s="19" t="n"/>
      <c r="R41" s="20">
        <f>IF($A41="","",IF(OR($E41="",$F41="",$H41=""),"Check dates",IF(OR(NOT(ISNUMBER($E41)),NOT(ISNUMBER($F41)),NOT(ISNUMBER($H41)),AND($G41&lt;&gt;"",NOT(ISNUMBER($G41)))),"Check date entries",IF(OR($E41&lt;Assumptions!$B$8,$F41&gt;Assumptions!$B$9),"Check date range",IF($F41&lt;$E41,"Check date order",IF(OR($H41&lt;$E41,$H41&gt;$F41),"Check renewal date",IF(AND($G41&lt;&gt;"",OR($G41&lt;$E41,$G41&gt;$F41)),"Check visit date",IF(OR($Q41="Canceled",$Q41="Expired"),"",IF($H41&lt;=TODAY(),"Review due",IF($H41&lt;=TODAY()+Assumptions!$B$6,"Review soon",""))))))))))</f>
        <v/>
      </c>
    </row>
    <row r="42" ht="34" customHeight="1">
      <c r="A42" s="14" t="n"/>
      <c r="B42" s="14" t="n"/>
      <c r="C42" s="14" t="n"/>
      <c r="D42" s="14" t="n"/>
      <c r="E42" s="30" t="n"/>
      <c r="F42" s="30" t="n"/>
      <c r="G42" s="30" t="n"/>
      <c r="H42" s="30" t="n"/>
      <c r="I42" s="14" t="n"/>
      <c r="J42" s="21">
        <f>IF($A42="","",IF($I42="","",IFERROR(VLOOKUP($I42,Assumptions!$E$5:$F$8,2,FALSE),"")))</f>
        <v/>
      </c>
      <c r="K42" s="14" t="n"/>
      <c r="L42" s="17" t="n"/>
      <c r="M42" s="22">
        <f>IF($A42="","",IF($J42="","",IFERROR(SUMIFS('Scope Items'!$H$5:$H$104,'Scope Items'!$A$5:$A$104,$A42,'Scope Items'!$J$5:$J$104,"Included")*$J42,"")))</f>
        <v/>
      </c>
      <c r="N42" s="22">
        <f>IF($A42="","",IF(OR($L42="",$M42=""),"",IFERROR($L42-$M42,"")))</f>
        <v/>
      </c>
      <c r="O42" s="14" t="n"/>
      <c r="P42" s="14" t="n"/>
      <c r="Q42" s="19" t="n"/>
      <c r="R42" s="23">
        <f>IF($A42="","",IF(OR($E42="",$F42="",$H42=""),"Check dates",IF(OR(NOT(ISNUMBER($E42)),NOT(ISNUMBER($F42)),NOT(ISNUMBER($H42)),AND($G42&lt;&gt;"",NOT(ISNUMBER($G42)))),"Check date entries",IF(OR($E42&lt;Assumptions!$B$8,$F42&gt;Assumptions!$B$9),"Check date range",IF($F42&lt;$E42,"Check date order",IF(OR($H42&lt;$E42,$H42&gt;$F42),"Check renewal date",IF(AND($G42&lt;&gt;"",OR($G42&lt;$E42,$G42&gt;$F42)),"Check visit date",IF(OR($Q42="Canceled",$Q42="Expired"),"",IF($H42&lt;=TODAY(),"Review due",IF($H42&lt;=TODAY()+Assumptions!$B$6,"Review soon",""))))))))))</f>
        <v/>
      </c>
    </row>
    <row r="43" ht="34" customHeight="1">
      <c r="A43" s="14" t="n"/>
      <c r="B43" s="14" t="n"/>
      <c r="C43" s="14" t="n"/>
      <c r="D43" s="14" t="n"/>
      <c r="E43" s="30" t="n"/>
      <c r="F43" s="30" t="n"/>
      <c r="G43" s="30" t="n"/>
      <c r="H43" s="30" t="n"/>
      <c r="I43" s="14" t="n"/>
      <c r="J43" s="16">
        <f>IF($A43="","",IF($I43="","",IFERROR(VLOOKUP($I43,Assumptions!$E$5:$F$8,2,FALSE),"")))</f>
        <v/>
      </c>
      <c r="K43" s="14" t="n"/>
      <c r="L43" s="17" t="n"/>
      <c r="M43" s="18">
        <f>IF($A43="","",IF($J43="","",IFERROR(SUMIFS('Scope Items'!$H$5:$H$104,'Scope Items'!$A$5:$A$104,$A43,'Scope Items'!$J$5:$J$104,"Included")*$J43,"")))</f>
        <v/>
      </c>
      <c r="N43" s="18">
        <f>IF($A43="","",IF(OR($L43="",$M43=""),"",IFERROR($L43-$M43,"")))</f>
        <v/>
      </c>
      <c r="O43" s="14" t="n"/>
      <c r="P43" s="14" t="n"/>
      <c r="Q43" s="19" t="n"/>
      <c r="R43" s="20">
        <f>IF($A43="","",IF(OR($E43="",$F43="",$H43=""),"Check dates",IF(OR(NOT(ISNUMBER($E43)),NOT(ISNUMBER($F43)),NOT(ISNUMBER($H43)),AND($G43&lt;&gt;"",NOT(ISNUMBER($G43)))),"Check date entries",IF(OR($E43&lt;Assumptions!$B$8,$F43&gt;Assumptions!$B$9),"Check date range",IF($F43&lt;$E43,"Check date order",IF(OR($H43&lt;$E43,$H43&gt;$F43),"Check renewal date",IF(AND($G43&lt;&gt;"",OR($G43&lt;$E43,$G43&gt;$F43)),"Check visit date",IF(OR($Q43="Canceled",$Q43="Expired"),"",IF($H43&lt;=TODAY(),"Review due",IF($H43&lt;=TODAY()+Assumptions!$B$6,"Review soon",""))))))))))</f>
        <v/>
      </c>
    </row>
    <row r="44" ht="34" customHeight="1">
      <c r="A44" s="14" t="n"/>
      <c r="B44" s="14" t="n"/>
      <c r="C44" s="14" t="n"/>
      <c r="D44" s="14" t="n"/>
      <c r="E44" s="30" t="n"/>
      <c r="F44" s="30" t="n"/>
      <c r="G44" s="30" t="n"/>
      <c r="H44" s="30" t="n"/>
      <c r="I44" s="14" t="n"/>
      <c r="J44" s="21">
        <f>IF($A44="","",IF($I44="","",IFERROR(VLOOKUP($I44,Assumptions!$E$5:$F$8,2,FALSE),"")))</f>
        <v/>
      </c>
      <c r="K44" s="14" t="n"/>
      <c r="L44" s="17" t="n"/>
      <c r="M44" s="22">
        <f>IF($A44="","",IF($J44="","",IFERROR(SUMIFS('Scope Items'!$H$5:$H$104,'Scope Items'!$A$5:$A$104,$A44,'Scope Items'!$J$5:$J$104,"Included")*$J44,"")))</f>
        <v/>
      </c>
      <c r="N44" s="22">
        <f>IF($A44="","",IF(OR($L44="",$M44=""),"",IFERROR($L44-$M44,"")))</f>
        <v/>
      </c>
      <c r="O44" s="14" t="n"/>
      <c r="P44" s="14" t="n"/>
      <c r="Q44" s="19" t="n"/>
      <c r="R44" s="23">
        <f>IF($A44="","",IF(OR($E44="",$F44="",$H44=""),"Check dates",IF(OR(NOT(ISNUMBER($E44)),NOT(ISNUMBER($F44)),NOT(ISNUMBER($H44)),AND($G44&lt;&gt;"",NOT(ISNUMBER($G44)))),"Check date entries",IF(OR($E44&lt;Assumptions!$B$8,$F44&gt;Assumptions!$B$9),"Check date range",IF($F44&lt;$E44,"Check date order",IF(OR($H44&lt;$E44,$H44&gt;$F44),"Check renewal date",IF(AND($G44&lt;&gt;"",OR($G44&lt;$E44,$G44&gt;$F44)),"Check visit date",IF(OR($Q44="Canceled",$Q44="Expired"),"",IF($H44&lt;=TODAY(),"Review due",IF($H44&lt;=TODAY()+Assumptions!$B$6,"Review soon",""))))))))))</f>
        <v/>
      </c>
    </row>
    <row r="45" ht="34" customHeight="1">
      <c r="A45" s="14" t="n"/>
      <c r="B45" s="14" t="n"/>
      <c r="C45" s="14" t="n"/>
      <c r="D45" s="14" t="n"/>
      <c r="E45" s="30" t="n"/>
      <c r="F45" s="30" t="n"/>
      <c r="G45" s="30" t="n"/>
      <c r="H45" s="30" t="n"/>
      <c r="I45" s="14" t="n"/>
      <c r="J45" s="16">
        <f>IF($A45="","",IF($I45="","",IFERROR(VLOOKUP($I45,Assumptions!$E$5:$F$8,2,FALSE),"")))</f>
        <v/>
      </c>
      <c r="K45" s="14" t="n"/>
      <c r="L45" s="17" t="n"/>
      <c r="M45" s="18">
        <f>IF($A45="","",IF($J45="","",IFERROR(SUMIFS('Scope Items'!$H$5:$H$104,'Scope Items'!$A$5:$A$104,$A45,'Scope Items'!$J$5:$J$104,"Included")*$J45,"")))</f>
        <v/>
      </c>
      <c r="N45" s="18">
        <f>IF($A45="","",IF(OR($L45="",$M45=""),"",IFERROR($L45-$M45,"")))</f>
        <v/>
      </c>
      <c r="O45" s="14" t="n"/>
      <c r="P45" s="14" t="n"/>
      <c r="Q45" s="19" t="n"/>
      <c r="R45" s="20">
        <f>IF($A45="","",IF(OR($E45="",$F45="",$H45=""),"Check dates",IF(OR(NOT(ISNUMBER($E45)),NOT(ISNUMBER($F45)),NOT(ISNUMBER($H45)),AND($G45&lt;&gt;"",NOT(ISNUMBER($G45)))),"Check date entries",IF(OR($E45&lt;Assumptions!$B$8,$F45&gt;Assumptions!$B$9),"Check date range",IF($F45&lt;$E45,"Check date order",IF(OR($H45&lt;$E45,$H45&gt;$F45),"Check renewal date",IF(AND($G45&lt;&gt;"",OR($G45&lt;$E45,$G45&gt;$F45)),"Check visit date",IF(OR($Q45="Canceled",$Q45="Expired"),"",IF($H45&lt;=TODAY(),"Review due",IF($H45&lt;=TODAY()+Assumptions!$B$6,"Review soon",""))))))))))</f>
        <v/>
      </c>
    </row>
    <row r="46" ht="34" customHeight="1">
      <c r="A46" s="14" t="n"/>
      <c r="B46" s="14" t="n"/>
      <c r="C46" s="14" t="n"/>
      <c r="D46" s="14" t="n"/>
      <c r="E46" s="30" t="n"/>
      <c r="F46" s="30" t="n"/>
      <c r="G46" s="30" t="n"/>
      <c r="H46" s="30" t="n"/>
      <c r="I46" s="14" t="n"/>
      <c r="J46" s="21">
        <f>IF($A46="","",IF($I46="","",IFERROR(VLOOKUP($I46,Assumptions!$E$5:$F$8,2,FALSE),"")))</f>
        <v/>
      </c>
      <c r="K46" s="14" t="n"/>
      <c r="L46" s="17" t="n"/>
      <c r="M46" s="22">
        <f>IF($A46="","",IF($J46="","",IFERROR(SUMIFS('Scope Items'!$H$5:$H$104,'Scope Items'!$A$5:$A$104,$A46,'Scope Items'!$J$5:$J$104,"Included")*$J46,"")))</f>
        <v/>
      </c>
      <c r="N46" s="22">
        <f>IF($A46="","",IF(OR($L46="",$M46=""),"",IFERROR($L46-$M46,"")))</f>
        <v/>
      </c>
      <c r="O46" s="14" t="n"/>
      <c r="P46" s="14" t="n"/>
      <c r="Q46" s="19" t="n"/>
      <c r="R46" s="23">
        <f>IF($A46="","",IF(OR($E46="",$F46="",$H46=""),"Check dates",IF(OR(NOT(ISNUMBER($E46)),NOT(ISNUMBER($F46)),NOT(ISNUMBER($H46)),AND($G46&lt;&gt;"",NOT(ISNUMBER($G46)))),"Check date entries",IF(OR($E46&lt;Assumptions!$B$8,$F46&gt;Assumptions!$B$9),"Check date range",IF($F46&lt;$E46,"Check date order",IF(OR($H46&lt;$E46,$H46&gt;$F46),"Check renewal date",IF(AND($G46&lt;&gt;"",OR($G46&lt;$E46,$G46&gt;$F46)),"Check visit date",IF(OR($Q46="Canceled",$Q46="Expired"),"",IF($H46&lt;=TODAY(),"Review due",IF($H46&lt;=TODAY()+Assumptions!$B$6,"Review soon",""))))))))))</f>
        <v/>
      </c>
    </row>
    <row r="47" ht="34" customHeight="1">
      <c r="A47" s="14" t="n"/>
      <c r="B47" s="14" t="n"/>
      <c r="C47" s="14" t="n"/>
      <c r="D47" s="14" t="n"/>
      <c r="E47" s="30" t="n"/>
      <c r="F47" s="30" t="n"/>
      <c r="G47" s="30" t="n"/>
      <c r="H47" s="30" t="n"/>
      <c r="I47" s="14" t="n"/>
      <c r="J47" s="16">
        <f>IF($A47="","",IF($I47="","",IFERROR(VLOOKUP($I47,Assumptions!$E$5:$F$8,2,FALSE),"")))</f>
        <v/>
      </c>
      <c r="K47" s="14" t="n"/>
      <c r="L47" s="17" t="n"/>
      <c r="M47" s="18">
        <f>IF($A47="","",IF($J47="","",IFERROR(SUMIFS('Scope Items'!$H$5:$H$104,'Scope Items'!$A$5:$A$104,$A47,'Scope Items'!$J$5:$J$104,"Included")*$J47,"")))</f>
        <v/>
      </c>
      <c r="N47" s="18">
        <f>IF($A47="","",IF(OR($L47="",$M47=""),"",IFERROR($L47-$M47,"")))</f>
        <v/>
      </c>
      <c r="O47" s="14" t="n"/>
      <c r="P47" s="14" t="n"/>
      <c r="Q47" s="19" t="n"/>
      <c r="R47" s="20">
        <f>IF($A47="","",IF(OR($E47="",$F47="",$H47=""),"Check dates",IF(OR(NOT(ISNUMBER($E47)),NOT(ISNUMBER($F47)),NOT(ISNUMBER($H47)),AND($G47&lt;&gt;"",NOT(ISNUMBER($G47)))),"Check date entries",IF(OR($E47&lt;Assumptions!$B$8,$F47&gt;Assumptions!$B$9),"Check date range",IF($F47&lt;$E47,"Check date order",IF(OR($H47&lt;$E47,$H47&gt;$F47),"Check renewal date",IF(AND($G47&lt;&gt;"",OR($G47&lt;$E47,$G47&gt;$F47)),"Check visit date",IF(OR($Q47="Canceled",$Q47="Expired"),"",IF($H47&lt;=TODAY(),"Review due",IF($H47&lt;=TODAY()+Assumptions!$B$6,"Review soon",""))))))))))</f>
        <v/>
      </c>
    </row>
    <row r="48" ht="34" customHeight="1">
      <c r="A48" s="14" t="n"/>
      <c r="B48" s="14" t="n"/>
      <c r="C48" s="14" t="n"/>
      <c r="D48" s="14" t="n"/>
      <c r="E48" s="30" t="n"/>
      <c r="F48" s="30" t="n"/>
      <c r="G48" s="30" t="n"/>
      <c r="H48" s="30" t="n"/>
      <c r="I48" s="14" t="n"/>
      <c r="J48" s="21">
        <f>IF($A48="","",IF($I48="","",IFERROR(VLOOKUP($I48,Assumptions!$E$5:$F$8,2,FALSE),"")))</f>
        <v/>
      </c>
      <c r="K48" s="14" t="n"/>
      <c r="L48" s="17" t="n"/>
      <c r="M48" s="22">
        <f>IF($A48="","",IF($J48="","",IFERROR(SUMIFS('Scope Items'!$H$5:$H$104,'Scope Items'!$A$5:$A$104,$A48,'Scope Items'!$J$5:$J$104,"Included")*$J48,"")))</f>
        <v/>
      </c>
      <c r="N48" s="22">
        <f>IF($A48="","",IF(OR($L48="",$M48=""),"",IFERROR($L48-$M48,"")))</f>
        <v/>
      </c>
      <c r="O48" s="14" t="n"/>
      <c r="P48" s="14" t="n"/>
      <c r="Q48" s="19" t="n"/>
      <c r="R48" s="23">
        <f>IF($A48="","",IF(OR($E48="",$F48="",$H48=""),"Check dates",IF(OR(NOT(ISNUMBER($E48)),NOT(ISNUMBER($F48)),NOT(ISNUMBER($H48)),AND($G48&lt;&gt;"",NOT(ISNUMBER($G48)))),"Check date entries",IF(OR($E48&lt;Assumptions!$B$8,$F48&gt;Assumptions!$B$9),"Check date range",IF($F48&lt;$E48,"Check date order",IF(OR($H48&lt;$E48,$H48&gt;$F48),"Check renewal date",IF(AND($G48&lt;&gt;"",OR($G48&lt;$E48,$G48&gt;$F48)),"Check visit date",IF(OR($Q48="Canceled",$Q48="Expired"),"",IF($H48&lt;=TODAY(),"Review due",IF($H48&lt;=TODAY()+Assumptions!$B$6,"Review soon",""))))))))))</f>
        <v/>
      </c>
    </row>
    <row r="49" ht="34" customHeight="1">
      <c r="A49" s="14" t="n"/>
      <c r="B49" s="14" t="n"/>
      <c r="C49" s="14" t="n"/>
      <c r="D49" s="14" t="n"/>
      <c r="E49" s="30" t="n"/>
      <c r="F49" s="30" t="n"/>
      <c r="G49" s="30" t="n"/>
      <c r="H49" s="30" t="n"/>
      <c r="I49" s="14" t="n"/>
      <c r="J49" s="16">
        <f>IF($A49="","",IF($I49="","",IFERROR(VLOOKUP($I49,Assumptions!$E$5:$F$8,2,FALSE),"")))</f>
        <v/>
      </c>
      <c r="K49" s="14" t="n"/>
      <c r="L49" s="17" t="n"/>
      <c r="M49" s="18">
        <f>IF($A49="","",IF($J49="","",IFERROR(SUMIFS('Scope Items'!$H$5:$H$104,'Scope Items'!$A$5:$A$104,$A49,'Scope Items'!$J$5:$J$104,"Included")*$J49,"")))</f>
        <v/>
      </c>
      <c r="N49" s="18">
        <f>IF($A49="","",IF(OR($L49="",$M49=""),"",IFERROR($L49-$M49,"")))</f>
        <v/>
      </c>
      <c r="O49" s="14" t="n"/>
      <c r="P49" s="14" t="n"/>
      <c r="Q49" s="19" t="n"/>
      <c r="R49" s="20">
        <f>IF($A49="","",IF(OR($E49="",$F49="",$H49=""),"Check dates",IF(OR(NOT(ISNUMBER($E49)),NOT(ISNUMBER($F49)),NOT(ISNUMBER($H49)),AND($G49&lt;&gt;"",NOT(ISNUMBER($G49)))),"Check date entries",IF(OR($E49&lt;Assumptions!$B$8,$F49&gt;Assumptions!$B$9),"Check date range",IF($F49&lt;$E49,"Check date order",IF(OR($H49&lt;$E49,$H49&gt;$F49),"Check renewal date",IF(AND($G49&lt;&gt;"",OR($G49&lt;$E49,$G49&gt;$F49)),"Check visit date",IF(OR($Q49="Canceled",$Q49="Expired"),"",IF($H49&lt;=TODAY(),"Review due",IF($H49&lt;=TODAY()+Assumptions!$B$6,"Review soon",""))))))))))</f>
        <v/>
      </c>
    </row>
    <row r="50" ht="34" customHeight="1">
      <c r="A50" s="14" t="n"/>
      <c r="B50" s="14" t="n"/>
      <c r="C50" s="14" t="n"/>
      <c r="D50" s="14" t="n"/>
      <c r="E50" s="30" t="n"/>
      <c r="F50" s="30" t="n"/>
      <c r="G50" s="30" t="n"/>
      <c r="H50" s="30" t="n"/>
      <c r="I50" s="14" t="n"/>
      <c r="J50" s="21">
        <f>IF($A50="","",IF($I50="","",IFERROR(VLOOKUP($I50,Assumptions!$E$5:$F$8,2,FALSE),"")))</f>
        <v/>
      </c>
      <c r="K50" s="14" t="n"/>
      <c r="L50" s="17" t="n"/>
      <c r="M50" s="22">
        <f>IF($A50="","",IF($J50="","",IFERROR(SUMIFS('Scope Items'!$H$5:$H$104,'Scope Items'!$A$5:$A$104,$A50,'Scope Items'!$J$5:$J$104,"Included")*$J50,"")))</f>
        <v/>
      </c>
      <c r="N50" s="22">
        <f>IF($A50="","",IF(OR($L50="",$M50=""),"",IFERROR($L50-$M50,"")))</f>
        <v/>
      </c>
      <c r="O50" s="14" t="n"/>
      <c r="P50" s="14" t="n"/>
      <c r="Q50" s="19" t="n"/>
      <c r="R50" s="23">
        <f>IF($A50="","",IF(OR($E50="",$F50="",$H50=""),"Check dates",IF(OR(NOT(ISNUMBER($E50)),NOT(ISNUMBER($F50)),NOT(ISNUMBER($H50)),AND($G50&lt;&gt;"",NOT(ISNUMBER($G50)))),"Check date entries",IF(OR($E50&lt;Assumptions!$B$8,$F50&gt;Assumptions!$B$9),"Check date range",IF($F50&lt;$E50,"Check date order",IF(OR($H50&lt;$E50,$H50&gt;$F50),"Check renewal date",IF(AND($G50&lt;&gt;"",OR($G50&lt;$E50,$G50&gt;$F50)),"Check visit date",IF(OR($Q50="Canceled",$Q50="Expired"),"",IF($H50&lt;=TODAY(),"Review due",IF($H50&lt;=TODAY()+Assumptions!$B$6,"Review soon",""))))))))))</f>
        <v/>
      </c>
    </row>
    <row r="51" ht="34" customHeight="1">
      <c r="A51" s="14" t="n"/>
      <c r="B51" s="14" t="n"/>
      <c r="C51" s="14" t="n"/>
      <c r="D51" s="14" t="n"/>
      <c r="E51" s="30" t="n"/>
      <c r="F51" s="30" t="n"/>
      <c r="G51" s="30" t="n"/>
      <c r="H51" s="30" t="n"/>
      <c r="I51" s="14" t="n"/>
      <c r="J51" s="16">
        <f>IF($A51="","",IF($I51="","",IFERROR(VLOOKUP($I51,Assumptions!$E$5:$F$8,2,FALSE),"")))</f>
        <v/>
      </c>
      <c r="K51" s="14" t="n"/>
      <c r="L51" s="17" t="n"/>
      <c r="M51" s="18">
        <f>IF($A51="","",IF($J51="","",IFERROR(SUMIFS('Scope Items'!$H$5:$H$104,'Scope Items'!$A$5:$A$104,$A51,'Scope Items'!$J$5:$J$104,"Included")*$J51,"")))</f>
        <v/>
      </c>
      <c r="N51" s="18">
        <f>IF($A51="","",IF(OR($L51="",$M51=""),"",IFERROR($L51-$M51,"")))</f>
        <v/>
      </c>
      <c r="O51" s="14" t="n"/>
      <c r="P51" s="14" t="n"/>
      <c r="Q51" s="19" t="n"/>
      <c r="R51" s="20">
        <f>IF($A51="","",IF(OR($E51="",$F51="",$H51=""),"Check dates",IF(OR(NOT(ISNUMBER($E51)),NOT(ISNUMBER($F51)),NOT(ISNUMBER($H51)),AND($G51&lt;&gt;"",NOT(ISNUMBER($G51)))),"Check date entries",IF(OR($E51&lt;Assumptions!$B$8,$F51&gt;Assumptions!$B$9),"Check date range",IF($F51&lt;$E51,"Check date order",IF(OR($H51&lt;$E51,$H51&gt;$F51),"Check renewal date",IF(AND($G51&lt;&gt;"",OR($G51&lt;$E51,$G51&gt;$F51)),"Check visit date",IF(OR($Q51="Canceled",$Q51="Expired"),"",IF($H51&lt;=TODAY(),"Review due",IF($H51&lt;=TODAY()+Assumptions!$B$6,"Review soon",""))))))))))</f>
        <v/>
      </c>
    </row>
    <row r="52" ht="34" customHeight="1">
      <c r="A52" s="14" t="n"/>
      <c r="B52" s="14" t="n"/>
      <c r="C52" s="14" t="n"/>
      <c r="D52" s="14" t="n"/>
      <c r="E52" s="30" t="n"/>
      <c r="F52" s="30" t="n"/>
      <c r="G52" s="30" t="n"/>
      <c r="H52" s="30" t="n"/>
      <c r="I52" s="14" t="n"/>
      <c r="J52" s="21">
        <f>IF($A52="","",IF($I52="","",IFERROR(VLOOKUP($I52,Assumptions!$E$5:$F$8,2,FALSE),"")))</f>
        <v/>
      </c>
      <c r="K52" s="14" t="n"/>
      <c r="L52" s="17" t="n"/>
      <c r="M52" s="22">
        <f>IF($A52="","",IF($J52="","",IFERROR(SUMIFS('Scope Items'!$H$5:$H$104,'Scope Items'!$A$5:$A$104,$A52,'Scope Items'!$J$5:$J$104,"Included")*$J52,"")))</f>
        <v/>
      </c>
      <c r="N52" s="22">
        <f>IF($A52="","",IF(OR($L52="",$M52=""),"",IFERROR($L52-$M52,"")))</f>
        <v/>
      </c>
      <c r="O52" s="14" t="n"/>
      <c r="P52" s="14" t="n"/>
      <c r="Q52" s="19" t="n"/>
      <c r="R52" s="23">
        <f>IF($A52="","",IF(OR($E52="",$F52="",$H52=""),"Check dates",IF(OR(NOT(ISNUMBER($E52)),NOT(ISNUMBER($F52)),NOT(ISNUMBER($H52)),AND($G52&lt;&gt;"",NOT(ISNUMBER($G52)))),"Check date entries",IF(OR($E52&lt;Assumptions!$B$8,$F52&gt;Assumptions!$B$9),"Check date range",IF($F52&lt;$E52,"Check date order",IF(OR($H52&lt;$E52,$H52&gt;$F52),"Check renewal date",IF(AND($G52&lt;&gt;"",OR($G52&lt;$E52,$G52&gt;$F52)),"Check visit date",IF(OR($Q52="Canceled",$Q52="Expired"),"",IF($H52&lt;=TODAY(),"Review due",IF($H52&lt;=TODAY()+Assumptions!$B$6,"Review soon",""))))))))))</f>
        <v/>
      </c>
    </row>
    <row r="53" ht="34" customHeight="1">
      <c r="A53" s="14" t="n"/>
      <c r="B53" s="14" t="n"/>
      <c r="C53" s="14" t="n"/>
      <c r="D53" s="14" t="n"/>
      <c r="E53" s="30" t="n"/>
      <c r="F53" s="30" t="n"/>
      <c r="G53" s="30" t="n"/>
      <c r="H53" s="30" t="n"/>
      <c r="I53" s="14" t="n"/>
      <c r="J53" s="16">
        <f>IF($A53="","",IF($I53="","",IFERROR(VLOOKUP($I53,Assumptions!$E$5:$F$8,2,FALSE),"")))</f>
        <v/>
      </c>
      <c r="K53" s="14" t="n"/>
      <c r="L53" s="17" t="n"/>
      <c r="M53" s="18">
        <f>IF($A53="","",IF($J53="","",IFERROR(SUMIFS('Scope Items'!$H$5:$H$104,'Scope Items'!$A$5:$A$104,$A53,'Scope Items'!$J$5:$J$104,"Included")*$J53,"")))</f>
        <v/>
      </c>
      <c r="N53" s="18">
        <f>IF($A53="","",IF(OR($L53="",$M53=""),"",IFERROR($L53-$M53,"")))</f>
        <v/>
      </c>
      <c r="O53" s="14" t="n"/>
      <c r="P53" s="14" t="n"/>
      <c r="Q53" s="19" t="n"/>
      <c r="R53" s="20">
        <f>IF($A53="","",IF(OR($E53="",$F53="",$H53=""),"Check dates",IF(OR(NOT(ISNUMBER($E53)),NOT(ISNUMBER($F53)),NOT(ISNUMBER($H53)),AND($G53&lt;&gt;"",NOT(ISNUMBER($G53)))),"Check date entries",IF(OR($E53&lt;Assumptions!$B$8,$F53&gt;Assumptions!$B$9),"Check date range",IF($F53&lt;$E53,"Check date order",IF(OR($H53&lt;$E53,$H53&gt;$F53),"Check renewal date",IF(AND($G53&lt;&gt;"",OR($G53&lt;$E53,$G53&gt;$F53)),"Check visit date",IF(OR($Q53="Canceled",$Q53="Expired"),"",IF($H53&lt;=TODAY(),"Review due",IF($H53&lt;=TODAY()+Assumptions!$B$6,"Review soon",""))))))))))</f>
        <v/>
      </c>
    </row>
    <row r="54" ht="34" customHeight="1">
      <c r="A54" s="14" t="n"/>
      <c r="B54" s="14" t="n"/>
      <c r="C54" s="14" t="n"/>
      <c r="D54" s="14" t="n"/>
      <c r="E54" s="30" t="n"/>
      <c r="F54" s="30" t="n"/>
      <c r="G54" s="30" t="n"/>
      <c r="H54" s="30" t="n"/>
      <c r="I54" s="14" t="n"/>
      <c r="J54" s="21">
        <f>IF($A54="","",IF($I54="","",IFERROR(VLOOKUP($I54,Assumptions!$E$5:$F$8,2,FALSE),"")))</f>
        <v/>
      </c>
      <c r="K54" s="14" t="n"/>
      <c r="L54" s="17" t="n"/>
      <c r="M54" s="22">
        <f>IF($A54="","",IF($J54="","",IFERROR(SUMIFS('Scope Items'!$H$5:$H$104,'Scope Items'!$A$5:$A$104,$A54,'Scope Items'!$J$5:$J$104,"Included")*$J54,"")))</f>
        <v/>
      </c>
      <c r="N54" s="22">
        <f>IF($A54="","",IF(OR($L54="",$M54=""),"",IFERROR($L54-$M54,"")))</f>
        <v/>
      </c>
      <c r="O54" s="14" t="n"/>
      <c r="P54" s="14" t="n"/>
      <c r="Q54" s="19" t="n"/>
      <c r="R54" s="23">
        <f>IF($A54="","",IF(OR($E54="",$F54="",$H54=""),"Check dates",IF(OR(NOT(ISNUMBER($E54)),NOT(ISNUMBER($F54)),NOT(ISNUMBER($H54)),AND($G54&lt;&gt;"",NOT(ISNUMBER($G54)))),"Check date entries",IF(OR($E54&lt;Assumptions!$B$8,$F54&gt;Assumptions!$B$9),"Check date range",IF($F54&lt;$E54,"Check date order",IF(OR($H54&lt;$E54,$H54&gt;$F54),"Check renewal date",IF(AND($G54&lt;&gt;"",OR($G54&lt;$E54,$G54&gt;$F54)),"Check visit date",IF(OR($Q54="Canceled",$Q54="Expired"),"",IF($H54&lt;=TODAY(),"Review due",IF($H54&lt;=TODAY()+Assumptions!$B$6,"Review soon",""))))))))))</f>
        <v/>
      </c>
    </row>
    <row r="55" ht="34" customHeight="1">
      <c r="A55" s="14" t="n"/>
      <c r="B55" s="14" t="n"/>
      <c r="C55" s="14" t="n"/>
      <c r="D55" s="14" t="n"/>
      <c r="E55" s="30" t="n"/>
      <c r="F55" s="30" t="n"/>
      <c r="G55" s="30" t="n"/>
      <c r="H55" s="30" t="n"/>
      <c r="I55" s="14" t="n"/>
      <c r="J55" s="16">
        <f>IF($A55="","",IF($I55="","",IFERROR(VLOOKUP($I55,Assumptions!$E$5:$F$8,2,FALSE),"")))</f>
        <v/>
      </c>
      <c r="K55" s="14" t="n"/>
      <c r="L55" s="17" t="n"/>
      <c r="M55" s="18">
        <f>IF($A55="","",IF($J55="","",IFERROR(SUMIFS('Scope Items'!$H$5:$H$104,'Scope Items'!$A$5:$A$104,$A55,'Scope Items'!$J$5:$J$104,"Included")*$J55,"")))</f>
        <v/>
      </c>
      <c r="N55" s="18">
        <f>IF($A55="","",IF(OR($L55="",$M55=""),"",IFERROR($L55-$M55,"")))</f>
        <v/>
      </c>
      <c r="O55" s="14" t="n"/>
      <c r="P55" s="14" t="n"/>
      <c r="Q55" s="19" t="n"/>
      <c r="R55" s="20">
        <f>IF($A55="","",IF(OR($E55="",$F55="",$H55=""),"Check dates",IF(OR(NOT(ISNUMBER($E55)),NOT(ISNUMBER($F55)),NOT(ISNUMBER($H55)),AND($G55&lt;&gt;"",NOT(ISNUMBER($G55)))),"Check date entries",IF(OR($E55&lt;Assumptions!$B$8,$F55&gt;Assumptions!$B$9),"Check date range",IF($F55&lt;$E55,"Check date order",IF(OR($H55&lt;$E55,$H55&gt;$F55),"Check renewal date",IF(AND($G55&lt;&gt;"",OR($G55&lt;$E55,$G55&gt;$F55)),"Check visit date",IF(OR($Q55="Canceled",$Q55="Expired"),"",IF($H55&lt;=TODAY(),"Review due",IF($H55&lt;=TODAY()+Assumptions!$B$6,"Review soon",""))))))))))</f>
        <v/>
      </c>
    </row>
    <row r="56" ht="34" customHeight="1">
      <c r="A56" s="14" t="n"/>
      <c r="B56" s="14" t="n"/>
      <c r="C56" s="14" t="n"/>
      <c r="D56" s="14" t="n"/>
      <c r="E56" s="30" t="n"/>
      <c r="F56" s="30" t="n"/>
      <c r="G56" s="30" t="n"/>
      <c r="H56" s="30" t="n"/>
      <c r="I56" s="14" t="n"/>
      <c r="J56" s="21">
        <f>IF($A56="","",IF($I56="","",IFERROR(VLOOKUP($I56,Assumptions!$E$5:$F$8,2,FALSE),"")))</f>
        <v/>
      </c>
      <c r="K56" s="14" t="n"/>
      <c r="L56" s="17" t="n"/>
      <c r="M56" s="22">
        <f>IF($A56="","",IF($J56="","",IFERROR(SUMIFS('Scope Items'!$H$5:$H$104,'Scope Items'!$A$5:$A$104,$A56,'Scope Items'!$J$5:$J$104,"Included")*$J56,"")))</f>
        <v/>
      </c>
      <c r="N56" s="22">
        <f>IF($A56="","",IF(OR($L56="",$M56=""),"",IFERROR($L56-$M56,"")))</f>
        <v/>
      </c>
      <c r="O56" s="14" t="n"/>
      <c r="P56" s="14" t="n"/>
      <c r="Q56" s="19" t="n"/>
      <c r="R56" s="23">
        <f>IF($A56="","",IF(OR($E56="",$F56="",$H56=""),"Check dates",IF(OR(NOT(ISNUMBER($E56)),NOT(ISNUMBER($F56)),NOT(ISNUMBER($H56)),AND($G56&lt;&gt;"",NOT(ISNUMBER($G56)))),"Check date entries",IF(OR($E56&lt;Assumptions!$B$8,$F56&gt;Assumptions!$B$9),"Check date range",IF($F56&lt;$E56,"Check date order",IF(OR($H56&lt;$E56,$H56&gt;$F56),"Check renewal date",IF(AND($G56&lt;&gt;"",OR($G56&lt;$E56,$G56&gt;$F56)),"Check visit date",IF(OR($Q56="Canceled",$Q56="Expired"),"",IF($H56&lt;=TODAY(),"Review due",IF($H56&lt;=TODAY()+Assumptions!$B$6,"Review soon",""))))))))))</f>
        <v/>
      </c>
    </row>
    <row r="57" ht="34" customHeight="1">
      <c r="A57" s="14" t="n"/>
      <c r="B57" s="14" t="n"/>
      <c r="C57" s="14" t="n"/>
      <c r="D57" s="14" t="n"/>
      <c r="E57" s="30" t="n"/>
      <c r="F57" s="30" t="n"/>
      <c r="G57" s="30" t="n"/>
      <c r="H57" s="30" t="n"/>
      <c r="I57" s="14" t="n"/>
      <c r="J57" s="16">
        <f>IF($A57="","",IF($I57="","",IFERROR(VLOOKUP($I57,Assumptions!$E$5:$F$8,2,FALSE),"")))</f>
        <v/>
      </c>
      <c r="K57" s="14" t="n"/>
      <c r="L57" s="17" t="n"/>
      <c r="M57" s="18">
        <f>IF($A57="","",IF($J57="","",IFERROR(SUMIFS('Scope Items'!$H$5:$H$104,'Scope Items'!$A$5:$A$104,$A57,'Scope Items'!$J$5:$J$104,"Included")*$J57,"")))</f>
        <v/>
      </c>
      <c r="N57" s="18">
        <f>IF($A57="","",IF(OR($L57="",$M57=""),"",IFERROR($L57-$M57,"")))</f>
        <v/>
      </c>
      <c r="O57" s="14" t="n"/>
      <c r="P57" s="14" t="n"/>
      <c r="Q57" s="19" t="n"/>
      <c r="R57" s="20">
        <f>IF($A57="","",IF(OR($E57="",$F57="",$H57=""),"Check dates",IF(OR(NOT(ISNUMBER($E57)),NOT(ISNUMBER($F57)),NOT(ISNUMBER($H57)),AND($G57&lt;&gt;"",NOT(ISNUMBER($G57)))),"Check date entries",IF(OR($E57&lt;Assumptions!$B$8,$F57&gt;Assumptions!$B$9),"Check date range",IF($F57&lt;$E57,"Check date order",IF(OR($H57&lt;$E57,$H57&gt;$F57),"Check renewal date",IF(AND($G57&lt;&gt;"",OR($G57&lt;$E57,$G57&gt;$F57)),"Check visit date",IF(OR($Q57="Canceled",$Q57="Expired"),"",IF($H57&lt;=TODAY(),"Review due",IF($H57&lt;=TODAY()+Assumptions!$B$6,"Review soon",""))))))))))</f>
        <v/>
      </c>
    </row>
    <row r="58" ht="34" customHeight="1">
      <c r="A58" s="14" t="n"/>
      <c r="B58" s="14" t="n"/>
      <c r="C58" s="14" t="n"/>
      <c r="D58" s="14" t="n"/>
      <c r="E58" s="30" t="n"/>
      <c r="F58" s="30" t="n"/>
      <c r="G58" s="30" t="n"/>
      <c r="H58" s="30" t="n"/>
      <c r="I58" s="14" t="n"/>
      <c r="J58" s="21">
        <f>IF($A58="","",IF($I58="","",IFERROR(VLOOKUP($I58,Assumptions!$E$5:$F$8,2,FALSE),"")))</f>
        <v/>
      </c>
      <c r="K58" s="14" t="n"/>
      <c r="L58" s="17" t="n"/>
      <c r="M58" s="22">
        <f>IF($A58="","",IF($J58="","",IFERROR(SUMIFS('Scope Items'!$H$5:$H$104,'Scope Items'!$A$5:$A$104,$A58,'Scope Items'!$J$5:$J$104,"Included")*$J58,"")))</f>
        <v/>
      </c>
      <c r="N58" s="22">
        <f>IF($A58="","",IF(OR($L58="",$M58=""),"",IFERROR($L58-$M58,"")))</f>
        <v/>
      </c>
      <c r="O58" s="14" t="n"/>
      <c r="P58" s="14" t="n"/>
      <c r="Q58" s="19" t="n"/>
      <c r="R58" s="23">
        <f>IF($A58="","",IF(OR($E58="",$F58="",$H58=""),"Check dates",IF(OR(NOT(ISNUMBER($E58)),NOT(ISNUMBER($F58)),NOT(ISNUMBER($H58)),AND($G58&lt;&gt;"",NOT(ISNUMBER($G58)))),"Check date entries",IF(OR($E58&lt;Assumptions!$B$8,$F58&gt;Assumptions!$B$9),"Check date range",IF($F58&lt;$E58,"Check date order",IF(OR($H58&lt;$E58,$H58&gt;$F58),"Check renewal date",IF(AND($G58&lt;&gt;"",OR($G58&lt;$E58,$G58&gt;$F58)),"Check visit date",IF(OR($Q58="Canceled",$Q58="Expired"),"",IF($H58&lt;=TODAY(),"Review due",IF($H58&lt;=TODAY()+Assumptions!$B$6,"Review soon",""))))))))))</f>
        <v/>
      </c>
    </row>
    <row r="59" ht="34" customHeight="1">
      <c r="A59" s="14" t="n"/>
      <c r="B59" s="14" t="n"/>
      <c r="C59" s="14" t="n"/>
      <c r="D59" s="14" t="n"/>
      <c r="E59" s="30" t="n"/>
      <c r="F59" s="30" t="n"/>
      <c r="G59" s="30" t="n"/>
      <c r="H59" s="30" t="n"/>
      <c r="I59" s="14" t="n"/>
      <c r="J59" s="16">
        <f>IF($A59="","",IF($I59="","",IFERROR(VLOOKUP($I59,Assumptions!$E$5:$F$8,2,FALSE),"")))</f>
        <v/>
      </c>
      <c r="K59" s="14" t="n"/>
      <c r="L59" s="17" t="n"/>
      <c r="M59" s="18">
        <f>IF($A59="","",IF($J59="","",IFERROR(SUMIFS('Scope Items'!$H$5:$H$104,'Scope Items'!$A$5:$A$104,$A59,'Scope Items'!$J$5:$J$104,"Included")*$J59,"")))</f>
        <v/>
      </c>
      <c r="N59" s="18">
        <f>IF($A59="","",IF(OR($L59="",$M59=""),"",IFERROR($L59-$M59,"")))</f>
        <v/>
      </c>
      <c r="O59" s="14" t="n"/>
      <c r="P59" s="14" t="n"/>
      <c r="Q59" s="19" t="n"/>
      <c r="R59" s="20">
        <f>IF($A59="","",IF(OR($E59="",$F59="",$H59=""),"Check dates",IF(OR(NOT(ISNUMBER($E59)),NOT(ISNUMBER($F59)),NOT(ISNUMBER($H59)),AND($G59&lt;&gt;"",NOT(ISNUMBER($G59)))),"Check date entries",IF(OR($E59&lt;Assumptions!$B$8,$F59&gt;Assumptions!$B$9),"Check date range",IF($F59&lt;$E59,"Check date order",IF(OR($H59&lt;$E59,$H59&gt;$F59),"Check renewal date",IF(AND($G59&lt;&gt;"",OR($G59&lt;$E59,$G59&gt;$F59)),"Check visit date",IF(OR($Q59="Canceled",$Q59="Expired"),"",IF($H59&lt;=TODAY(),"Review due",IF($H59&lt;=TODAY()+Assumptions!$B$6,"Review soon",""))))))))))</f>
        <v/>
      </c>
    </row>
    <row r="60" ht="34" customHeight="1">
      <c r="A60" s="14" t="n"/>
      <c r="B60" s="14" t="n"/>
      <c r="C60" s="14" t="n"/>
      <c r="D60" s="14" t="n"/>
      <c r="E60" s="30" t="n"/>
      <c r="F60" s="30" t="n"/>
      <c r="G60" s="30" t="n"/>
      <c r="H60" s="30" t="n"/>
      <c r="I60" s="14" t="n"/>
      <c r="J60" s="21">
        <f>IF($A60="","",IF($I60="","",IFERROR(VLOOKUP($I60,Assumptions!$E$5:$F$8,2,FALSE),"")))</f>
        <v/>
      </c>
      <c r="K60" s="14" t="n"/>
      <c r="L60" s="17" t="n"/>
      <c r="M60" s="22">
        <f>IF($A60="","",IF($J60="","",IFERROR(SUMIFS('Scope Items'!$H$5:$H$104,'Scope Items'!$A$5:$A$104,$A60,'Scope Items'!$J$5:$J$104,"Included")*$J60,"")))</f>
        <v/>
      </c>
      <c r="N60" s="22">
        <f>IF($A60="","",IF(OR($L60="",$M60=""),"",IFERROR($L60-$M60,"")))</f>
        <v/>
      </c>
      <c r="O60" s="14" t="n"/>
      <c r="P60" s="14" t="n"/>
      <c r="Q60" s="19" t="n"/>
      <c r="R60" s="23">
        <f>IF($A60="","",IF(OR($E60="",$F60="",$H60=""),"Check dates",IF(OR(NOT(ISNUMBER($E60)),NOT(ISNUMBER($F60)),NOT(ISNUMBER($H60)),AND($G60&lt;&gt;"",NOT(ISNUMBER($G60)))),"Check date entries",IF(OR($E60&lt;Assumptions!$B$8,$F60&gt;Assumptions!$B$9),"Check date range",IF($F60&lt;$E60,"Check date order",IF(OR($H60&lt;$E60,$H60&gt;$F60),"Check renewal date",IF(AND($G60&lt;&gt;"",OR($G60&lt;$E60,$G60&gt;$F60)),"Check visit date",IF(OR($Q60="Canceled",$Q60="Expired"),"",IF($H60&lt;=TODAY(),"Review due",IF($H60&lt;=TODAY()+Assumptions!$B$6,"Review soon",""))))))))))</f>
        <v/>
      </c>
    </row>
    <row r="61" ht="34" customHeight="1">
      <c r="A61" s="14" t="n"/>
      <c r="B61" s="14" t="n"/>
      <c r="C61" s="14" t="n"/>
      <c r="D61" s="14" t="n"/>
      <c r="E61" s="30" t="n"/>
      <c r="F61" s="30" t="n"/>
      <c r="G61" s="30" t="n"/>
      <c r="H61" s="30" t="n"/>
      <c r="I61" s="14" t="n"/>
      <c r="J61" s="16">
        <f>IF($A61="","",IF($I61="","",IFERROR(VLOOKUP($I61,Assumptions!$E$5:$F$8,2,FALSE),"")))</f>
        <v/>
      </c>
      <c r="K61" s="14" t="n"/>
      <c r="L61" s="17" t="n"/>
      <c r="M61" s="18">
        <f>IF($A61="","",IF($J61="","",IFERROR(SUMIFS('Scope Items'!$H$5:$H$104,'Scope Items'!$A$5:$A$104,$A61,'Scope Items'!$J$5:$J$104,"Included")*$J61,"")))</f>
        <v/>
      </c>
      <c r="N61" s="18">
        <f>IF($A61="","",IF(OR($L61="",$M61=""),"",IFERROR($L61-$M61,"")))</f>
        <v/>
      </c>
      <c r="O61" s="14" t="n"/>
      <c r="P61" s="14" t="n"/>
      <c r="Q61" s="19" t="n"/>
      <c r="R61" s="20">
        <f>IF($A61="","",IF(OR($E61="",$F61="",$H61=""),"Check dates",IF(OR(NOT(ISNUMBER($E61)),NOT(ISNUMBER($F61)),NOT(ISNUMBER($H61)),AND($G61&lt;&gt;"",NOT(ISNUMBER($G61)))),"Check date entries",IF(OR($E61&lt;Assumptions!$B$8,$F61&gt;Assumptions!$B$9),"Check date range",IF($F61&lt;$E61,"Check date order",IF(OR($H61&lt;$E61,$H61&gt;$F61),"Check renewal date",IF(AND($G61&lt;&gt;"",OR($G61&lt;$E61,$G61&gt;$F61)),"Check visit date",IF(OR($Q61="Canceled",$Q61="Expired"),"",IF($H61&lt;=TODAY(),"Review due",IF($H61&lt;=TODAY()+Assumptions!$B$6,"Review soon",""))))))))))</f>
        <v/>
      </c>
    </row>
    <row r="62" ht="34" customHeight="1">
      <c r="A62" s="14" t="n"/>
      <c r="B62" s="14" t="n"/>
      <c r="C62" s="14" t="n"/>
      <c r="D62" s="14" t="n"/>
      <c r="E62" s="30" t="n"/>
      <c r="F62" s="30" t="n"/>
      <c r="G62" s="30" t="n"/>
      <c r="H62" s="30" t="n"/>
      <c r="I62" s="14" t="n"/>
      <c r="J62" s="21">
        <f>IF($A62="","",IF($I62="","",IFERROR(VLOOKUP($I62,Assumptions!$E$5:$F$8,2,FALSE),"")))</f>
        <v/>
      </c>
      <c r="K62" s="14" t="n"/>
      <c r="L62" s="17" t="n"/>
      <c r="M62" s="22">
        <f>IF($A62="","",IF($J62="","",IFERROR(SUMIFS('Scope Items'!$H$5:$H$104,'Scope Items'!$A$5:$A$104,$A62,'Scope Items'!$J$5:$J$104,"Included")*$J62,"")))</f>
        <v/>
      </c>
      <c r="N62" s="22">
        <f>IF($A62="","",IF(OR($L62="",$M62=""),"",IFERROR($L62-$M62,"")))</f>
        <v/>
      </c>
      <c r="O62" s="14" t="n"/>
      <c r="P62" s="14" t="n"/>
      <c r="Q62" s="19" t="n"/>
      <c r="R62" s="23">
        <f>IF($A62="","",IF(OR($E62="",$F62="",$H62=""),"Check dates",IF(OR(NOT(ISNUMBER($E62)),NOT(ISNUMBER($F62)),NOT(ISNUMBER($H62)),AND($G62&lt;&gt;"",NOT(ISNUMBER($G62)))),"Check date entries",IF(OR($E62&lt;Assumptions!$B$8,$F62&gt;Assumptions!$B$9),"Check date range",IF($F62&lt;$E62,"Check date order",IF(OR($H62&lt;$E62,$H62&gt;$F62),"Check renewal date",IF(AND($G62&lt;&gt;"",OR($G62&lt;$E62,$G62&gt;$F62)),"Check visit date",IF(OR($Q62="Canceled",$Q62="Expired"),"",IF($H62&lt;=TODAY(),"Review due",IF($H62&lt;=TODAY()+Assumptions!$B$6,"Review soon",""))))))))))</f>
        <v/>
      </c>
    </row>
    <row r="63" ht="34" customHeight="1">
      <c r="A63" s="14" t="n"/>
      <c r="B63" s="14" t="n"/>
      <c r="C63" s="14" t="n"/>
      <c r="D63" s="14" t="n"/>
      <c r="E63" s="30" t="n"/>
      <c r="F63" s="30" t="n"/>
      <c r="G63" s="30" t="n"/>
      <c r="H63" s="30" t="n"/>
      <c r="I63" s="14" t="n"/>
      <c r="J63" s="16">
        <f>IF($A63="","",IF($I63="","",IFERROR(VLOOKUP($I63,Assumptions!$E$5:$F$8,2,FALSE),"")))</f>
        <v/>
      </c>
      <c r="K63" s="14" t="n"/>
      <c r="L63" s="17" t="n"/>
      <c r="M63" s="18">
        <f>IF($A63="","",IF($J63="","",IFERROR(SUMIFS('Scope Items'!$H$5:$H$104,'Scope Items'!$A$5:$A$104,$A63,'Scope Items'!$J$5:$J$104,"Included")*$J63,"")))</f>
        <v/>
      </c>
      <c r="N63" s="18">
        <f>IF($A63="","",IF(OR($L63="",$M63=""),"",IFERROR($L63-$M63,"")))</f>
        <v/>
      </c>
      <c r="O63" s="14" t="n"/>
      <c r="P63" s="14" t="n"/>
      <c r="Q63" s="19" t="n"/>
      <c r="R63" s="20">
        <f>IF($A63="","",IF(OR($E63="",$F63="",$H63=""),"Check dates",IF(OR(NOT(ISNUMBER($E63)),NOT(ISNUMBER($F63)),NOT(ISNUMBER($H63)),AND($G63&lt;&gt;"",NOT(ISNUMBER($G63)))),"Check date entries",IF(OR($E63&lt;Assumptions!$B$8,$F63&gt;Assumptions!$B$9),"Check date range",IF($F63&lt;$E63,"Check date order",IF(OR($H63&lt;$E63,$H63&gt;$F63),"Check renewal date",IF(AND($G63&lt;&gt;"",OR($G63&lt;$E63,$G63&gt;$F63)),"Check visit date",IF(OR($Q63="Canceled",$Q63="Expired"),"",IF($H63&lt;=TODAY(),"Review due",IF($H63&lt;=TODAY()+Assumptions!$B$6,"Review soon",""))))))))))</f>
        <v/>
      </c>
    </row>
    <row r="64" ht="34" customHeight="1">
      <c r="A64" s="14" t="n"/>
      <c r="B64" s="14" t="n"/>
      <c r="C64" s="14" t="n"/>
      <c r="D64" s="14" t="n"/>
      <c r="E64" s="30" t="n"/>
      <c r="F64" s="30" t="n"/>
      <c r="G64" s="30" t="n"/>
      <c r="H64" s="30" t="n"/>
      <c r="I64" s="14" t="n"/>
      <c r="J64" s="21">
        <f>IF($A64="","",IF($I64="","",IFERROR(VLOOKUP($I64,Assumptions!$E$5:$F$8,2,FALSE),"")))</f>
        <v/>
      </c>
      <c r="K64" s="14" t="n"/>
      <c r="L64" s="17" t="n"/>
      <c r="M64" s="22">
        <f>IF($A64="","",IF($J64="","",IFERROR(SUMIFS('Scope Items'!$H$5:$H$104,'Scope Items'!$A$5:$A$104,$A64,'Scope Items'!$J$5:$J$104,"Included")*$J64,"")))</f>
        <v/>
      </c>
      <c r="N64" s="22">
        <f>IF($A64="","",IF(OR($L64="",$M64=""),"",IFERROR($L64-$M64,"")))</f>
        <v/>
      </c>
      <c r="O64" s="14" t="n"/>
      <c r="P64" s="14" t="n"/>
      <c r="Q64" s="19" t="n"/>
      <c r="R64" s="23">
        <f>IF($A64="","",IF(OR($E64="",$F64="",$H64=""),"Check dates",IF(OR(NOT(ISNUMBER($E64)),NOT(ISNUMBER($F64)),NOT(ISNUMBER($H64)),AND($G64&lt;&gt;"",NOT(ISNUMBER($G64)))),"Check date entries",IF(OR($E64&lt;Assumptions!$B$8,$F64&gt;Assumptions!$B$9),"Check date range",IF($F64&lt;$E64,"Check date order",IF(OR($H64&lt;$E64,$H64&gt;$F64),"Check renewal date",IF(AND($G64&lt;&gt;"",OR($G64&lt;$E64,$G64&gt;$F64)),"Check visit date",IF(OR($Q64="Canceled",$Q64="Expired"),"",IF($H64&lt;=TODAY(),"Review due",IF($H64&lt;=TODAY()+Assumptions!$B$6,"Review soon",""))))))))))</f>
        <v/>
      </c>
    </row>
    <row r="65" ht="34" customHeight="1">
      <c r="A65" s="14" t="n"/>
      <c r="B65" s="14" t="n"/>
      <c r="C65" s="14" t="n"/>
      <c r="D65" s="14" t="n"/>
      <c r="E65" s="30" t="n"/>
      <c r="F65" s="30" t="n"/>
      <c r="G65" s="30" t="n"/>
      <c r="H65" s="30" t="n"/>
      <c r="I65" s="14" t="n"/>
      <c r="J65" s="16">
        <f>IF($A65="","",IF($I65="","",IFERROR(VLOOKUP($I65,Assumptions!$E$5:$F$8,2,FALSE),"")))</f>
        <v/>
      </c>
      <c r="K65" s="14" t="n"/>
      <c r="L65" s="17" t="n"/>
      <c r="M65" s="18">
        <f>IF($A65="","",IF($J65="","",IFERROR(SUMIFS('Scope Items'!$H$5:$H$104,'Scope Items'!$A$5:$A$104,$A65,'Scope Items'!$J$5:$J$104,"Included")*$J65,"")))</f>
        <v/>
      </c>
      <c r="N65" s="18">
        <f>IF($A65="","",IF(OR($L65="",$M65=""),"",IFERROR($L65-$M65,"")))</f>
        <v/>
      </c>
      <c r="O65" s="14" t="n"/>
      <c r="P65" s="14" t="n"/>
      <c r="Q65" s="19" t="n"/>
      <c r="R65" s="20">
        <f>IF($A65="","",IF(OR($E65="",$F65="",$H65=""),"Check dates",IF(OR(NOT(ISNUMBER($E65)),NOT(ISNUMBER($F65)),NOT(ISNUMBER($H65)),AND($G65&lt;&gt;"",NOT(ISNUMBER($G65)))),"Check date entries",IF(OR($E65&lt;Assumptions!$B$8,$F65&gt;Assumptions!$B$9),"Check date range",IF($F65&lt;$E65,"Check date order",IF(OR($H65&lt;$E65,$H65&gt;$F65),"Check renewal date",IF(AND($G65&lt;&gt;"",OR($G65&lt;$E65,$G65&gt;$F65)),"Check visit date",IF(OR($Q65="Canceled",$Q65="Expired"),"",IF($H65&lt;=TODAY(),"Review due",IF($H65&lt;=TODAY()+Assumptions!$B$6,"Review soon",""))))))))))</f>
        <v/>
      </c>
    </row>
    <row r="66" ht="34" customHeight="1">
      <c r="A66" s="14" t="n"/>
      <c r="B66" s="14" t="n"/>
      <c r="C66" s="14" t="n"/>
      <c r="D66" s="14" t="n"/>
      <c r="E66" s="30" t="n"/>
      <c r="F66" s="30" t="n"/>
      <c r="G66" s="30" t="n"/>
      <c r="H66" s="30" t="n"/>
      <c r="I66" s="14" t="n"/>
      <c r="J66" s="21">
        <f>IF($A66="","",IF($I66="","",IFERROR(VLOOKUP($I66,Assumptions!$E$5:$F$8,2,FALSE),"")))</f>
        <v/>
      </c>
      <c r="K66" s="14" t="n"/>
      <c r="L66" s="17" t="n"/>
      <c r="M66" s="22">
        <f>IF($A66="","",IF($J66="","",IFERROR(SUMIFS('Scope Items'!$H$5:$H$104,'Scope Items'!$A$5:$A$104,$A66,'Scope Items'!$J$5:$J$104,"Included")*$J66,"")))</f>
        <v/>
      </c>
      <c r="N66" s="22">
        <f>IF($A66="","",IF(OR($L66="",$M66=""),"",IFERROR($L66-$M66,"")))</f>
        <v/>
      </c>
      <c r="O66" s="14" t="n"/>
      <c r="P66" s="14" t="n"/>
      <c r="Q66" s="19" t="n"/>
      <c r="R66" s="23">
        <f>IF($A66="","",IF(OR($E66="",$F66="",$H66=""),"Check dates",IF(OR(NOT(ISNUMBER($E66)),NOT(ISNUMBER($F66)),NOT(ISNUMBER($H66)),AND($G66&lt;&gt;"",NOT(ISNUMBER($G66)))),"Check date entries",IF(OR($E66&lt;Assumptions!$B$8,$F66&gt;Assumptions!$B$9),"Check date range",IF($F66&lt;$E66,"Check date order",IF(OR($H66&lt;$E66,$H66&gt;$F66),"Check renewal date",IF(AND($G66&lt;&gt;"",OR($G66&lt;$E66,$G66&gt;$F66)),"Check visit date",IF(OR($Q66="Canceled",$Q66="Expired"),"",IF($H66&lt;=TODAY(),"Review due",IF($H66&lt;=TODAY()+Assumptions!$B$6,"Review soon",""))))))))))</f>
        <v/>
      </c>
    </row>
    <row r="67" ht="34" customHeight="1">
      <c r="A67" s="14" t="n"/>
      <c r="B67" s="14" t="n"/>
      <c r="C67" s="14" t="n"/>
      <c r="D67" s="14" t="n"/>
      <c r="E67" s="30" t="n"/>
      <c r="F67" s="30" t="n"/>
      <c r="G67" s="30" t="n"/>
      <c r="H67" s="30" t="n"/>
      <c r="I67" s="14" t="n"/>
      <c r="J67" s="16">
        <f>IF($A67="","",IF($I67="","",IFERROR(VLOOKUP($I67,Assumptions!$E$5:$F$8,2,FALSE),"")))</f>
        <v/>
      </c>
      <c r="K67" s="14" t="n"/>
      <c r="L67" s="17" t="n"/>
      <c r="M67" s="18">
        <f>IF($A67="","",IF($J67="","",IFERROR(SUMIFS('Scope Items'!$H$5:$H$104,'Scope Items'!$A$5:$A$104,$A67,'Scope Items'!$J$5:$J$104,"Included")*$J67,"")))</f>
        <v/>
      </c>
      <c r="N67" s="18">
        <f>IF($A67="","",IF(OR($L67="",$M67=""),"",IFERROR($L67-$M67,"")))</f>
        <v/>
      </c>
      <c r="O67" s="14" t="n"/>
      <c r="P67" s="14" t="n"/>
      <c r="Q67" s="19" t="n"/>
      <c r="R67" s="20">
        <f>IF($A67="","",IF(OR($E67="",$F67="",$H67=""),"Check dates",IF(OR(NOT(ISNUMBER($E67)),NOT(ISNUMBER($F67)),NOT(ISNUMBER($H67)),AND($G67&lt;&gt;"",NOT(ISNUMBER($G67)))),"Check date entries",IF(OR($E67&lt;Assumptions!$B$8,$F67&gt;Assumptions!$B$9),"Check date range",IF($F67&lt;$E67,"Check date order",IF(OR($H67&lt;$E67,$H67&gt;$F67),"Check renewal date",IF(AND($G67&lt;&gt;"",OR($G67&lt;$E67,$G67&gt;$F67)),"Check visit date",IF(OR($Q67="Canceled",$Q67="Expired"),"",IF($H67&lt;=TODAY(),"Review due",IF($H67&lt;=TODAY()+Assumptions!$B$6,"Review soon",""))))))))))</f>
        <v/>
      </c>
    </row>
    <row r="68" ht="34" customHeight="1">
      <c r="A68" s="14" t="n"/>
      <c r="B68" s="14" t="n"/>
      <c r="C68" s="14" t="n"/>
      <c r="D68" s="14" t="n"/>
      <c r="E68" s="30" t="n"/>
      <c r="F68" s="30" t="n"/>
      <c r="G68" s="30" t="n"/>
      <c r="H68" s="30" t="n"/>
      <c r="I68" s="14" t="n"/>
      <c r="J68" s="21">
        <f>IF($A68="","",IF($I68="","",IFERROR(VLOOKUP($I68,Assumptions!$E$5:$F$8,2,FALSE),"")))</f>
        <v/>
      </c>
      <c r="K68" s="14" t="n"/>
      <c r="L68" s="17" t="n"/>
      <c r="M68" s="22">
        <f>IF($A68="","",IF($J68="","",IFERROR(SUMIFS('Scope Items'!$H$5:$H$104,'Scope Items'!$A$5:$A$104,$A68,'Scope Items'!$J$5:$J$104,"Included")*$J68,"")))</f>
        <v/>
      </c>
      <c r="N68" s="22">
        <f>IF($A68="","",IF(OR($L68="",$M68=""),"",IFERROR($L68-$M68,"")))</f>
        <v/>
      </c>
      <c r="O68" s="14" t="n"/>
      <c r="P68" s="14" t="n"/>
      <c r="Q68" s="19" t="n"/>
      <c r="R68" s="23">
        <f>IF($A68="","",IF(OR($E68="",$F68="",$H68=""),"Check dates",IF(OR(NOT(ISNUMBER($E68)),NOT(ISNUMBER($F68)),NOT(ISNUMBER($H68)),AND($G68&lt;&gt;"",NOT(ISNUMBER($G68)))),"Check date entries",IF(OR($E68&lt;Assumptions!$B$8,$F68&gt;Assumptions!$B$9),"Check date range",IF($F68&lt;$E68,"Check date order",IF(OR($H68&lt;$E68,$H68&gt;$F68),"Check renewal date",IF(AND($G68&lt;&gt;"",OR($G68&lt;$E68,$G68&gt;$F68)),"Check visit date",IF(OR($Q68="Canceled",$Q68="Expired"),"",IF($H68&lt;=TODAY(),"Review due",IF($H68&lt;=TODAY()+Assumptions!$B$6,"Review soon",""))))))))))</f>
        <v/>
      </c>
    </row>
    <row r="69" ht="34" customHeight="1">
      <c r="A69" s="14" t="n"/>
      <c r="B69" s="14" t="n"/>
      <c r="C69" s="14" t="n"/>
      <c r="D69" s="14" t="n"/>
      <c r="E69" s="30" t="n"/>
      <c r="F69" s="30" t="n"/>
      <c r="G69" s="30" t="n"/>
      <c r="H69" s="30" t="n"/>
      <c r="I69" s="14" t="n"/>
      <c r="J69" s="16">
        <f>IF($A69="","",IF($I69="","",IFERROR(VLOOKUP($I69,Assumptions!$E$5:$F$8,2,FALSE),"")))</f>
        <v/>
      </c>
      <c r="K69" s="14" t="n"/>
      <c r="L69" s="17" t="n"/>
      <c r="M69" s="18">
        <f>IF($A69="","",IF($J69="","",IFERROR(SUMIFS('Scope Items'!$H$5:$H$104,'Scope Items'!$A$5:$A$104,$A69,'Scope Items'!$J$5:$J$104,"Included")*$J69,"")))</f>
        <v/>
      </c>
      <c r="N69" s="18">
        <f>IF($A69="","",IF(OR($L69="",$M69=""),"",IFERROR($L69-$M69,"")))</f>
        <v/>
      </c>
      <c r="O69" s="14" t="n"/>
      <c r="P69" s="14" t="n"/>
      <c r="Q69" s="19" t="n"/>
      <c r="R69" s="20">
        <f>IF($A69="","",IF(OR($E69="",$F69="",$H69=""),"Check dates",IF(OR(NOT(ISNUMBER($E69)),NOT(ISNUMBER($F69)),NOT(ISNUMBER($H69)),AND($G69&lt;&gt;"",NOT(ISNUMBER($G69)))),"Check date entries",IF(OR($E69&lt;Assumptions!$B$8,$F69&gt;Assumptions!$B$9),"Check date range",IF($F69&lt;$E69,"Check date order",IF(OR($H69&lt;$E69,$H69&gt;$F69),"Check renewal date",IF(AND($G69&lt;&gt;"",OR($G69&lt;$E69,$G69&gt;$F69)),"Check visit date",IF(OR($Q69="Canceled",$Q69="Expired"),"",IF($H69&lt;=TODAY(),"Review due",IF($H69&lt;=TODAY()+Assumptions!$B$6,"Review soon",""))))))))))</f>
        <v/>
      </c>
    </row>
    <row r="70" ht="34" customHeight="1">
      <c r="A70" s="14" t="n"/>
      <c r="B70" s="14" t="n"/>
      <c r="C70" s="14" t="n"/>
      <c r="D70" s="14" t="n"/>
      <c r="E70" s="30" t="n"/>
      <c r="F70" s="30" t="n"/>
      <c r="G70" s="30" t="n"/>
      <c r="H70" s="30" t="n"/>
      <c r="I70" s="14" t="n"/>
      <c r="J70" s="21">
        <f>IF($A70="","",IF($I70="","",IFERROR(VLOOKUP($I70,Assumptions!$E$5:$F$8,2,FALSE),"")))</f>
        <v/>
      </c>
      <c r="K70" s="14" t="n"/>
      <c r="L70" s="17" t="n"/>
      <c r="M70" s="22">
        <f>IF($A70="","",IF($J70="","",IFERROR(SUMIFS('Scope Items'!$H$5:$H$104,'Scope Items'!$A$5:$A$104,$A70,'Scope Items'!$J$5:$J$104,"Included")*$J70,"")))</f>
        <v/>
      </c>
      <c r="N70" s="22">
        <f>IF($A70="","",IF(OR($L70="",$M70=""),"",IFERROR($L70-$M70,"")))</f>
        <v/>
      </c>
      <c r="O70" s="14" t="n"/>
      <c r="P70" s="14" t="n"/>
      <c r="Q70" s="19" t="n"/>
      <c r="R70" s="23">
        <f>IF($A70="","",IF(OR($E70="",$F70="",$H70=""),"Check dates",IF(OR(NOT(ISNUMBER($E70)),NOT(ISNUMBER($F70)),NOT(ISNUMBER($H70)),AND($G70&lt;&gt;"",NOT(ISNUMBER($G70)))),"Check date entries",IF(OR($E70&lt;Assumptions!$B$8,$F70&gt;Assumptions!$B$9),"Check date range",IF($F70&lt;$E70,"Check date order",IF(OR($H70&lt;$E70,$H70&gt;$F70),"Check renewal date",IF(AND($G70&lt;&gt;"",OR($G70&lt;$E70,$G70&gt;$F70)),"Check visit date",IF(OR($Q70="Canceled",$Q70="Expired"),"",IF($H70&lt;=TODAY(),"Review due",IF($H70&lt;=TODAY()+Assumptions!$B$6,"Review soon",""))))))))))</f>
        <v/>
      </c>
    </row>
    <row r="71" ht="34" customHeight="1">
      <c r="A71" s="14" t="n"/>
      <c r="B71" s="14" t="n"/>
      <c r="C71" s="14" t="n"/>
      <c r="D71" s="14" t="n"/>
      <c r="E71" s="30" t="n"/>
      <c r="F71" s="30" t="n"/>
      <c r="G71" s="30" t="n"/>
      <c r="H71" s="30" t="n"/>
      <c r="I71" s="14" t="n"/>
      <c r="J71" s="16">
        <f>IF($A71="","",IF($I71="","",IFERROR(VLOOKUP($I71,Assumptions!$E$5:$F$8,2,FALSE),"")))</f>
        <v/>
      </c>
      <c r="K71" s="14" t="n"/>
      <c r="L71" s="17" t="n"/>
      <c r="M71" s="18">
        <f>IF($A71="","",IF($J71="","",IFERROR(SUMIFS('Scope Items'!$H$5:$H$104,'Scope Items'!$A$5:$A$104,$A71,'Scope Items'!$J$5:$J$104,"Included")*$J71,"")))</f>
        <v/>
      </c>
      <c r="N71" s="18">
        <f>IF($A71="","",IF(OR($L71="",$M71=""),"",IFERROR($L71-$M71,"")))</f>
        <v/>
      </c>
      <c r="O71" s="14" t="n"/>
      <c r="P71" s="14" t="n"/>
      <c r="Q71" s="19" t="n"/>
      <c r="R71" s="20">
        <f>IF($A71="","",IF(OR($E71="",$F71="",$H71=""),"Check dates",IF(OR(NOT(ISNUMBER($E71)),NOT(ISNUMBER($F71)),NOT(ISNUMBER($H71)),AND($G71&lt;&gt;"",NOT(ISNUMBER($G71)))),"Check date entries",IF(OR($E71&lt;Assumptions!$B$8,$F71&gt;Assumptions!$B$9),"Check date range",IF($F71&lt;$E71,"Check date order",IF(OR($H71&lt;$E71,$H71&gt;$F71),"Check renewal date",IF(AND($G71&lt;&gt;"",OR($G71&lt;$E71,$G71&gt;$F71)),"Check visit date",IF(OR($Q71="Canceled",$Q71="Expired"),"",IF($H71&lt;=TODAY(),"Review due",IF($H71&lt;=TODAY()+Assumptions!$B$6,"Review soon",""))))))))))</f>
        <v/>
      </c>
    </row>
    <row r="72" ht="34" customHeight="1">
      <c r="A72" s="14" t="n"/>
      <c r="B72" s="14" t="n"/>
      <c r="C72" s="14" t="n"/>
      <c r="D72" s="14" t="n"/>
      <c r="E72" s="30" t="n"/>
      <c r="F72" s="30" t="n"/>
      <c r="G72" s="30" t="n"/>
      <c r="H72" s="30" t="n"/>
      <c r="I72" s="14" t="n"/>
      <c r="J72" s="21">
        <f>IF($A72="","",IF($I72="","",IFERROR(VLOOKUP($I72,Assumptions!$E$5:$F$8,2,FALSE),"")))</f>
        <v/>
      </c>
      <c r="K72" s="14" t="n"/>
      <c r="L72" s="17" t="n"/>
      <c r="M72" s="22">
        <f>IF($A72="","",IF($J72="","",IFERROR(SUMIFS('Scope Items'!$H$5:$H$104,'Scope Items'!$A$5:$A$104,$A72,'Scope Items'!$J$5:$J$104,"Included")*$J72,"")))</f>
        <v/>
      </c>
      <c r="N72" s="22">
        <f>IF($A72="","",IF(OR($L72="",$M72=""),"",IFERROR($L72-$M72,"")))</f>
        <v/>
      </c>
      <c r="O72" s="14" t="n"/>
      <c r="P72" s="14" t="n"/>
      <c r="Q72" s="19" t="n"/>
      <c r="R72" s="23">
        <f>IF($A72="","",IF(OR($E72="",$F72="",$H72=""),"Check dates",IF(OR(NOT(ISNUMBER($E72)),NOT(ISNUMBER($F72)),NOT(ISNUMBER($H72)),AND($G72&lt;&gt;"",NOT(ISNUMBER($G72)))),"Check date entries",IF(OR($E72&lt;Assumptions!$B$8,$F72&gt;Assumptions!$B$9),"Check date range",IF($F72&lt;$E72,"Check date order",IF(OR($H72&lt;$E72,$H72&gt;$F72),"Check renewal date",IF(AND($G72&lt;&gt;"",OR($G72&lt;$E72,$G72&gt;$F72)),"Check visit date",IF(OR($Q72="Canceled",$Q72="Expired"),"",IF($H72&lt;=TODAY(),"Review due",IF($H72&lt;=TODAY()+Assumptions!$B$6,"Review soon",""))))))))))</f>
        <v/>
      </c>
    </row>
    <row r="73" ht="34" customHeight="1">
      <c r="A73" s="14" t="n"/>
      <c r="B73" s="14" t="n"/>
      <c r="C73" s="14" t="n"/>
      <c r="D73" s="14" t="n"/>
      <c r="E73" s="30" t="n"/>
      <c r="F73" s="30" t="n"/>
      <c r="G73" s="30" t="n"/>
      <c r="H73" s="30" t="n"/>
      <c r="I73" s="14" t="n"/>
      <c r="J73" s="16">
        <f>IF($A73="","",IF($I73="","",IFERROR(VLOOKUP($I73,Assumptions!$E$5:$F$8,2,FALSE),"")))</f>
        <v/>
      </c>
      <c r="K73" s="14" t="n"/>
      <c r="L73" s="17" t="n"/>
      <c r="M73" s="18">
        <f>IF($A73="","",IF($J73="","",IFERROR(SUMIFS('Scope Items'!$H$5:$H$104,'Scope Items'!$A$5:$A$104,$A73,'Scope Items'!$J$5:$J$104,"Included")*$J73,"")))</f>
        <v/>
      </c>
      <c r="N73" s="18">
        <f>IF($A73="","",IF(OR($L73="",$M73=""),"",IFERROR($L73-$M73,"")))</f>
        <v/>
      </c>
      <c r="O73" s="14" t="n"/>
      <c r="P73" s="14" t="n"/>
      <c r="Q73" s="19" t="n"/>
      <c r="R73" s="20">
        <f>IF($A73="","",IF(OR($E73="",$F73="",$H73=""),"Check dates",IF(OR(NOT(ISNUMBER($E73)),NOT(ISNUMBER($F73)),NOT(ISNUMBER($H73)),AND($G73&lt;&gt;"",NOT(ISNUMBER($G73)))),"Check date entries",IF(OR($E73&lt;Assumptions!$B$8,$F73&gt;Assumptions!$B$9),"Check date range",IF($F73&lt;$E73,"Check date order",IF(OR($H73&lt;$E73,$H73&gt;$F73),"Check renewal date",IF(AND($G73&lt;&gt;"",OR($G73&lt;$E73,$G73&gt;$F73)),"Check visit date",IF(OR($Q73="Canceled",$Q73="Expired"),"",IF($H73&lt;=TODAY(),"Review due",IF($H73&lt;=TODAY()+Assumptions!$B$6,"Review soon",""))))))))))</f>
        <v/>
      </c>
    </row>
    <row r="74" ht="34" customHeight="1">
      <c r="A74" s="14" t="n"/>
      <c r="B74" s="14" t="n"/>
      <c r="C74" s="14" t="n"/>
      <c r="D74" s="14" t="n"/>
      <c r="E74" s="30" t="n"/>
      <c r="F74" s="30" t="n"/>
      <c r="G74" s="30" t="n"/>
      <c r="H74" s="30" t="n"/>
      <c r="I74" s="14" t="n"/>
      <c r="J74" s="21">
        <f>IF($A74="","",IF($I74="","",IFERROR(VLOOKUP($I74,Assumptions!$E$5:$F$8,2,FALSE),"")))</f>
        <v/>
      </c>
      <c r="K74" s="14" t="n"/>
      <c r="L74" s="17" t="n"/>
      <c r="M74" s="22">
        <f>IF($A74="","",IF($J74="","",IFERROR(SUMIFS('Scope Items'!$H$5:$H$104,'Scope Items'!$A$5:$A$104,$A74,'Scope Items'!$J$5:$J$104,"Included")*$J74,"")))</f>
        <v/>
      </c>
      <c r="N74" s="22">
        <f>IF($A74="","",IF(OR($L74="",$M74=""),"",IFERROR($L74-$M74,"")))</f>
        <v/>
      </c>
      <c r="O74" s="14" t="n"/>
      <c r="P74" s="14" t="n"/>
      <c r="Q74" s="19" t="n"/>
      <c r="R74" s="23">
        <f>IF($A74="","",IF(OR($E74="",$F74="",$H74=""),"Check dates",IF(OR(NOT(ISNUMBER($E74)),NOT(ISNUMBER($F74)),NOT(ISNUMBER($H74)),AND($G74&lt;&gt;"",NOT(ISNUMBER($G74)))),"Check date entries",IF(OR($E74&lt;Assumptions!$B$8,$F74&gt;Assumptions!$B$9),"Check date range",IF($F74&lt;$E74,"Check date order",IF(OR($H74&lt;$E74,$H74&gt;$F74),"Check renewal date",IF(AND($G74&lt;&gt;"",OR($G74&lt;$E74,$G74&gt;$F74)),"Check visit date",IF(OR($Q74="Canceled",$Q74="Expired"),"",IF($H74&lt;=TODAY(),"Review due",IF($H74&lt;=TODAY()+Assumptions!$B$6,"Review soon",""))))))))))</f>
        <v/>
      </c>
    </row>
    <row r="75" ht="34" customHeight="1">
      <c r="A75" s="14" t="n"/>
      <c r="B75" s="14" t="n"/>
      <c r="C75" s="14" t="n"/>
      <c r="D75" s="14" t="n"/>
      <c r="E75" s="30" t="n"/>
      <c r="F75" s="30" t="n"/>
      <c r="G75" s="30" t="n"/>
      <c r="H75" s="30" t="n"/>
      <c r="I75" s="14" t="n"/>
      <c r="J75" s="16">
        <f>IF($A75="","",IF($I75="","",IFERROR(VLOOKUP($I75,Assumptions!$E$5:$F$8,2,FALSE),"")))</f>
        <v/>
      </c>
      <c r="K75" s="14" t="n"/>
      <c r="L75" s="17" t="n"/>
      <c r="M75" s="18">
        <f>IF($A75="","",IF($J75="","",IFERROR(SUMIFS('Scope Items'!$H$5:$H$104,'Scope Items'!$A$5:$A$104,$A75,'Scope Items'!$J$5:$J$104,"Included")*$J75,"")))</f>
        <v/>
      </c>
      <c r="N75" s="18">
        <f>IF($A75="","",IF(OR($L75="",$M75=""),"",IFERROR($L75-$M75,"")))</f>
        <v/>
      </c>
      <c r="O75" s="14" t="n"/>
      <c r="P75" s="14" t="n"/>
      <c r="Q75" s="19" t="n"/>
      <c r="R75" s="20">
        <f>IF($A75="","",IF(OR($E75="",$F75="",$H75=""),"Check dates",IF(OR(NOT(ISNUMBER($E75)),NOT(ISNUMBER($F75)),NOT(ISNUMBER($H75)),AND($G75&lt;&gt;"",NOT(ISNUMBER($G75)))),"Check date entries",IF(OR($E75&lt;Assumptions!$B$8,$F75&gt;Assumptions!$B$9),"Check date range",IF($F75&lt;$E75,"Check date order",IF(OR($H75&lt;$E75,$H75&gt;$F75),"Check renewal date",IF(AND($G75&lt;&gt;"",OR($G75&lt;$E75,$G75&gt;$F75)),"Check visit date",IF(OR($Q75="Canceled",$Q75="Expired"),"",IF($H75&lt;=TODAY(),"Review due",IF($H75&lt;=TODAY()+Assumptions!$B$6,"Review soon",""))))))))))</f>
        <v/>
      </c>
    </row>
    <row r="76" ht="34" customHeight="1">
      <c r="A76" s="14" t="n"/>
      <c r="B76" s="14" t="n"/>
      <c r="C76" s="14" t="n"/>
      <c r="D76" s="14" t="n"/>
      <c r="E76" s="30" t="n"/>
      <c r="F76" s="30" t="n"/>
      <c r="G76" s="30" t="n"/>
      <c r="H76" s="30" t="n"/>
      <c r="I76" s="14" t="n"/>
      <c r="J76" s="21">
        <f>IF($A76="","",IF($I76="","",IFERROR(VLOOKUP($I76,Assumptions!$E$5:$F$8,2,FALSE),"")))</f>
        <v/>
      </c>
      <c r="K76" s="14" t="n"/>
      <c r="L76" s="17" t="n"/>
      <c r="M76" s="22">
        <f>IF($A76="","",IF($J76="","",IFERROR(SUMIFS('Scope Items'!$H$5:$H$104,'Scope Items'!$A$5:$A$104,$A76,'Scope Items'!$J$5:$J$104,"Included")*$J76,"")))</f>
        <v/>
      </c>
      <c r="N76" s="22">
        <f>IF($A76="","",IF(OR($L76="",$M76=""),"",IFERROR($L76-$M76,"")))</f>
        <v/>
      </c>
      <c r="O76" s="14" t="n"/>
      <c r="P76" s="14" t="n"/>
      <c r="Q76" s="19" t="n"/>
      <c r="R76" s="23">
        <f>IF($A76="","",IF(OR($E76="",$F76="",$H76=""),"Check dates",IF(OR(NOT(ISNUMBER($E76)),NOT(ISNUMBER($F76)),NOT(ISNUMBER($H76)),AND($G76&lt;&gt;"",NOT(ISNUMBER($G76)))),"Check date entries",IF(OR($E76&lt;Assumptions!$B$8,$F76&gt;Assumptions!$B$9),"Check date range",IF($F76&lt;$E76,"Check date order",IF(OR($H76&lt;$E76,$H76&gt;$F76),"Check renewal date",IF(AND($G76&lt;&gt;"",OR($G76&lt;$E76,$G76&gt;$F76)),"Check visit date",IF(OR($Q76="Canceled",$Q76="Expired"),"",IF($H76&lt;=TODAY(),"Review due",IF($H76&lt;=TODAY()+Assumptions!$B$6,"Review soon",""))))))))))</f>
        <v/>
      </c>
    </row>
    <row r="77" ht="34" customHeight="1">
      <c r="A77" s="14" t="n"/>
      <c r="B77" s="14" t="n"/>
      <c r="C77" s="14" t="n"/>
      <c r="D77" s="14" t="n"/>
      <c r="E77" s="30" t="n"/>
      <c r="F77" s="30" t="n"/>
      <c r="G77" s="30" t="n"/>
      <c r="H77" s="30" t="n"/>
      <c r="I77" s="14" t="n"/>
      <c r="J77" s="16">
        <f>IF($A77="","",IF($I77="","",IFERROR(VLOOKUP($I77,Assumptions!$E$5:$F$8,2,FALSE),"")))</f>
        <v/>
      </c>
      <c r="K77" s="14" t="n"/>
      <c r="L77" s="17" t="n"/>
      <c r="M77" s="18">
        <f>IF($A77="","",IF($J77="","",IFERROR(SUMIFS('Scope Items'!$H$5:$H$104,'Scope Items'!$A$5:$A$104,$A77,'Scope Items'!$J$5:$J$104,"Included")*$J77,"")))</f>
        <v/>
      </c>
      <c r="N77" s="18">
        <f>IF($A77="","",IF(OR($L77="",$M77=""),"",IFERROR($L77-$M77,"")))</f>
        <v/>
      </c>
      <c r="O77" s="14" t="n"/>
      <c r="P77" s="14" t="n"/>
      <c r="Q77" s="19" t="n"/>
      <c r="R77" s="20">
        <f>IF($A77="","",IF(OR($E77="",$F77="",$H77=""),"Check dates",IF(OR(NOT(ISNUMBER($E77)),NOT(ISNUMBER($F77)),NOT(ISNUMBER($H77)),AND($G77&lt;&gt;"",NOT(ISNUMBER($G77)))),"Check date entries",IF(OR($E77&lt;Assumptions!$B$8,$F77&gt;Assumptions!$B$9),"Check date range",IF($F77&lt;$E77,"Check date order",IF(OR($H77&lt;$E77,$H77&gt;$F77),"Check renewal date",IF(AND($G77&lt;&gt;"",OR($G77&lt;$E77,$G77&gt;$F77)),"Check visit date",IF(OR($Q77="Canceled",$Q77="Expired"),"",IF($H77&lt;=TODAY(),"Review due",IF($H77&lt;=TODAY()+Assumptions!$B$6,"Review soon",""))))))))))</f>
        <v/>
      </c>
    </row>
    <row r="78" ht="34" customHeight="1">
      <c r="A78" s="14" t="n"/>
      <c r="B78" s="14" t="n"/>
      <c r="C78" s="14" t="n"/>
      <c r="D78" s="14" t="n"/>
      <c r="E78" s="30" t="n"/>
      <c r="F78" s="30" t="n"/>
      <c r="G78" s="30" t="n"/>
      <c r="H78" s="30" t="n"/>
      <c r="I78" s="14" t="n"/>
      <c r="J78" s="21">
        <f>IF($A78="","",IF($I78="","",IFERROR(VLOOKUP($I78,Assumptions!$E$5:$F$8,2,FALSE),"")))</f>
        <v/>
      </c>
      <c r="K78" s="14" t="n"/>
      <c r="L78" s="17" t="n"/>
      <c r="M78" s="22">
        <f>IF($A78="","",IF($J78="","",IFERROR(SUMIFS('Scope Items'!$H$5:$H$104,'Scope Items'!$A$5:$A$104,$A78,'Scope Items'!$J$5:$J$104,"Included")*$J78,"")))</f>
        <v/>
      </c>
      <c r="N78" s="22">
        <f>IF($A78="","",IF(OR($L78="",$M78=""),"",IFERROR($L78-$M78,"")))</f>
        <v/>
      </c>
      <c r="O78" s="14" t="n"/>
      <c r="P78" s="14" t="n"/>
      <c r="Q78" s="19" t="n"/>
      <c r="R78" s="23">
        <f>IF($A78="","",IF(OR($E78="",$F78="",$H78=""),"Check dates",IF(OR(NOT(ISNUMBER($E78)),NOT(ISNUMBER($F78)),NOT(ISNUMBER($H78)),AND($G78&lt;&gt;"",NOT(ISNUMBER($G78)))),"Check date entries",IF(OR($E78&lt;Assumptions!$B$8,$F78&gt;Assumptions!$B$9),"Check date range",IF($F78&lt;$E78,"Check date order",IF(OR($H78&lt;$E78,$H78&gt;$F78),"Check renewal date",IF(AND($G78&lt;&gt;"",OR($G78&lt;$E78,$G78&gt;$F78)),"Check visit date",IF(OR($Q78="Canceled",$Q78="Expired"),"",IF($H78&lt;=TODAY(),"Review due",IF($H78&lt;=TODAY()+Assumptions!$B$6,"Review soon",""))))))))))</f>
        <v/>
      </c>
    </row>
    <row r="79" ht="34" customHeight="1">
      <c r="A79" s="14" t="n"/>
      <c r="B79" s="14" t="n"/>
      <c r="C79" s="14" t="n"/>
      <c r="D79" s="14" t="n"/>
      <c r="E79" s="30" t="n"/>
      <c r="F79" s="30" t="n"/>
      <c r="G79" s="30" t="n"/>
      <c r="H79" s="30" t="n"/>
      <c r="I79" s="14" t="n"/>
      <c r="J79" s="16">
        <f>IF($A79="","",IF($I79="","",IFERROR(VLOOKUP($I79,Assumptions!$E$5:$F$8,2,FALSE),"")))</f>
        <v/>
      </c>
      <c r="K79" s="14" t="n"/>
      <c r="L79" s="17" t="n"/>
      <c r="M79" s="18">
        <f>IF($A79="","",IF($J79="","",IFERROR(SUMIFS('Scope Items'!$H$5:$H$104,'Scope Items'!$A$5:$A$104,$A79,'Scope Items'!$J$5:$J$104,"Included")*$J79,"")))</f>
        <v/>
      </c>
      <c r="N79" s="18">
        <f>IF($A79="","",IF(OR($L79="",$M79=""),"",IFERROR($L79-$M79,"")))</f>
        <v/>
      </c>
      <c r="O79" s="14" t="n"/>
      <c r="P79" s="14" t="n"/>
      <c r="Q79" s="19" t="n"/>
      <c r="R79" s="20">
        <f>IF($A79="","",IF(OR($E79="",$F79="",$H79=""),"Check dates",IF(OR(NOT(ISNUMBER($E79)),NOT(ISNUMBER($F79)),NOT(ISNUMBER($H79)),AND($G79&lt;&gt;"",NOT(ISNUMBER($G79)))),"Check date entries",IF(OR($E79&lt;Assumptions!$B$8,$F79&gt;Assumptions!$B$9),"Check date range",IF($F79&lt;$E79,"Check date order",IF(OR($H79&lt;$E79,$H79&gt;$F79),"Check renewal date",IF(AND($G79&lt;&gt;"",OR($G79&lt;$E79,$G79&gt;$F79)),"Check visit date",IF(OR($Q79="Canceled",$Q79="Expired"),"",IF($H79&lt;=TODAY(),"Review due",IF($H79&lt;=TODAY()+Assumptions!$B$6,"Review soon",""))))))))))</f>
        <v/>
      </c>
    </row>
    <row r="80" ht="34" customHeight="1">
      <c r="A80" s="14" t="n"/>
      <c r="B80" s="14" t="n"/>
      <c r="C80" s="14" t="n"/>
      <c r="D80" s="14" t="n"/>
      <c r="E80" s="30" t="n"/>
      <c r="F80" s="30" t="n"/>
      <c r="G80" s="30" t="n"/>
      <c r="H80" s="30" t="n"/>
      <c r="I80" s="14" t="n"/>
      <c r="J80" s="21">
        <f>IF($A80="","",IF($I80="","",IFERROR(VLOOKUP($I80,Assumptions!$E$5:$F$8,2,FALSE),"")))</f>
        <v/>
      </c>
      <c r="K80" s="14" t="n"/>
      <c r="L80" s="17" t="n"/>
      <c r="M80" s="22">
        <f>IF($A80="","",IF($J80="","",IFERROR(SUMIFS('Scope Items'!$H$5:$H$104,'Scope Items'!$A$5:$A$104,$A80,'Scope Items'!$J$5:$J$104,"Included")*$J80,"")))</f>
        <v/>
      </c>
      <c r="N80" s="22">
        <f>IF($A80="","",IF(OR($L80="",$M80=""),"",IFERROR($L80-$M80,"")))</f>
        <v/>
      </c>
      <c r="O80" s="14" t="n"/>
      <c r="P80" s="14" t="n"/>
      <c r="Q80" s="19" t="n"/>
      <c r="R80" s="23">
        <f>IF($A80="","",IF(OR($E80="",$F80="",$H80=""),"Check dates",IF(OR(NOT(ISNUMBER($E80)),NOT(ISNUMBER($F80)),NOT(ISNUMBER($H80)),AND($G80&lt;&gt;"",NOT(ISNUMBER($G80)))),"Check date entries",IF(OR($E80&lt;Assumptions!$B$8,$F80&gt;Assumptions!$B$9),"Check date range",IF($F80&lt;$E80,"Check date order",IF(OR($H80&lt;$E80,$H80&gt;$F80),"Check renewal date",IF(AND($G80&lt;&gt;"",OR($G80&lt;$E80,$G80&gt;$F80)),"Check visit date",IF(OR($Q80="Canceled",$Q80="Expired"),"",IF($H80&lt;=TODAY(),"Review due",IF($H80&lt;=TODAY()+Assumptions!$B$6,"Review soon",""))))))))))</f>
        <v/>
      </c>
    </row>
    <row r="81" ht="34" customHeight="1">
      <c r="A81" s="14" t="n"/>
      <c r="B81" s="14" t="n"/>
      <c r="C81" s="14" t="n"/>
      <c r="D81" s="14" t="n"/>
      <c r="E81" s="30" t="n"/>
      <c r="F81" s="30" t="n"/>
      <c r="G81" s="30" t="n"/>
      <c r="H81" s="30" t="n"/>
      <c r="I81" s="14" t="n"/>
      <c r="J81" s="16">
        <f>IF($A81="","",IF($I81="","",IFERROR(VLOOKUP($I81,Assumptions!$E$5:$F$8,2,FALSE),"")))</f>
        <v/>
      </c>
      <c r="K81" s="14" t="n"/>
      <c r="L81" s="17" t="n"/>
      <c r="M81" s="18">
        <f>IF($A81="","",IF($J81="","",IFERROR(SUMIFS('Scope Items'!$H$5:$H$104,'Scope Items'!$A$5:$A$104,$A81,'Scope Items'!$J$5:$J$104,"Included")*$J81,"")))</f>
        <v/>
      </c>
      <c r="N81" s="18">
        <f>IF($A81="","",IF(OR($L81="",$M81=""),"",IFERROR($L81-$M81,"")))</f>
        <v/>
      </c>
      <c r="O81" s="14" t="n"/>
      <c r="P81" s="14" t="n"/>
      <c r="Q81" s="19" t="n"/>
      <c r="R81" s="20">
        <f>IF($A81="","",IF(OR($E81="",$F81="",$H81=""),"Check dates",IF(OR(NOT(ISNUMBER($E81)),NOT(ISNUMBER($F81)),NOT(ISNUMBER($H81)),AND($G81&lt;&gt;"",NOT(ISNUMBER($G81)))),"Check date entries",IF(OR($E81&lt;Assumptions!$B$8,$F81&gt;Assumptions!$B$9),"Check date range",IF($F81&lt;$E81,"Check date order",IF(OR($H81&lt;$E81,$H81&gt;$F81),"Check renewal date",IF(AND($G81&lt;&gt;"",OR($G81&lt;$E81,$G81&gt;$F81)),"Check visit date",IF(OR($Q81="Canceled",$Q81="Expired"),"",IF($H81&lt;=TODAY(),"Review due",IF($H81&lt;=TODAY()+Assumptions!$B$6,"Review soon",""))))))))))</f>
        <v/>
      </c>
    </row>
    <row r="82" ht="34" customHeight="1">
      <c r="A82" s="14" t="n"/>
      <c r="B82" s="14" t="n"/>
      <c r="C82" s="14" t="n"/>
      <c r="D82" s="14" t="n"/>
      <c r="E82" s="30" t="n"/>
      <c r="F82" s="30" t="n"/>
      <c r="G82" s="30" t="n"/>
      <c r="H82" s="30" t="n"/>
      <c r="I82" s="14" t="n"/>
      <c r="J82" s="21">
        <f>IF($A82="","",IF($I82="","",IFERROR(VLOOKUP($I82,Assumptions!$E$5:$F$8,2,FALSE),"")))</f>
        <v/>
      </c>
      <c r="K82" s="14" t="n"/>
      <c r="L82" s="17" t="n"/>
      <c r="M82" s="22">
        <f>IF($A82="","",IF($J82="","",IFERROR(SUMIFS('Scope Items'!$H$5:$H$104,'Scope Items'!$A$5:$A$104,$A82,'Scope Items'!$J$5:$J$104,"Included")*$J82,"")))</f>
        <v/>
      </c>
      <c r="N82" s="22">
        <f>IF($A82="","",IF(OR($L82="",$M82=""),"",IFERROR($L82-$M82,"")))</f>
        <v/>
      </c>
      <c r="O82" s="14" t="n"/>
      <c r="P82" s="14" t="n"/>
      <c r="Q82" s="19" t="n"/>
      <c r="R82" s="23">
        <f>IF($A82="","",IF(OR($E82="",$F82="",$H82=""),"Check dates",IF(OR(NOT(ISNUMBER($E82)),NOT(ISNUMBER($F82)),NOT(ISNUMBER($H82)),AND($G82&lt;&gt;"",NOT(ISNUMBER($G82)))),"Check date entries",IF(OR($E82&lt;Assumptions!$B$8,$F82&gt;Assumptions!$B$9),"Check date range",IF($F82&lt;$E82,"Check date order",IF(OR($H82&lt;$E82,$H82&gt;$F82),"Check renewal date",IF(AND($G82&lt;&gt;"",OR($G82&lt;$E82,$G82&gt;$F82)),"Check visit date",IF(OR($Q82="Canceled",$Q82="Expired"),"",IF($H82&lt;=TODAY(),"Review due",IF($H82&lt;=TODAY()+Assumptions!$B$6,"Review soon",""))))))))))</f>
        <v/>
      </c>
    </row>
    <row r="83" ht="34" customHeight="1">
      <c r="A83" s="14" t="n"/>
      <c r="B83" s="14" t="n"/>
      <c r="C83" s="14" t="n"/>
      <c r="D83" s="14" t="n"/>
      <c r="E83" s="30" t="n"/>
      <c r="F83" s="30" t="n"/>
      <c r="G83" s="30" t="n"/>
      <c r="H83" s="30" t="n"/>
      <c r="I83" s="14" t="n"/>
      <c r="J83" s="16">
        <f>IF($A83="","",IF($I83="","",IFERROR(VLOOKUP($I83,Assumptions!$E$5:$F$8,2,FALSE),"")))</f>
        <v/>
      </c>
      <c r="K83" s="14" t="n"/>
      <c r="L83" s="17" t="n"/>
      <c r="M83" s="18">
        <f>IF($A83="","",IF($J83="","",IFERROR(SUMIFS('Scope Items'!$H$5:$H$104,'Scope Items'!$A$5:$A$104,$A83,'Scope Items'!$J$5:$J$104,"Included")*$J83,"")))</f>
        <v/>
      </c>
      <c r="N83" s="18">
        <f>IF($A83="","",IF(OR($L83="",$M83=""),"",IFERROR($L83-$M83,"")))</f>
        <v/>
      </c>
      <c r="O83" s="14" t="n"/>
      <c r="P83" s="14" t="n"/>
      <c r="Q83" s="19" t="n"/>
      <c r="R83" s="20">
        <f>IF($A83="","",IF(OR($E83="",$F83="",$H83=""),"Check dates",IF(OR(NOT(ISNUMBER($E83)),NOT(ISNUMBER($F83)),NOT(ISNUMBER($H83)),AND($G83&lt;&gt;"",NOT(ISNUMBER($G83)))),"Check date entries",IF(OR($E83&lt;Assumptions!$B$8,$F83&gt;Assumptions!$B$9),"Check date range",IF($F83&lt;$E83,"Check date order",IF(OR($H83&lt;$E83,$H83&gt;$F83),"Check renewal date",IF(AND($G83&lt;&gt;"",OR($G83&lt;$E83,$G83&gt;$F83)),"Check visit date",IF(OR($Q83="Canceled",$Q83="Expired"),"",IF($H83&lt;=TODAY(),"Review due",IF($H83&lt;=TODAY()+Assumptions!$B$6,"Review soon",""))))))))))</f>
        <v/>
      </c>
    </row>
    <row r="84" ht="34" customHeight="1">
      <c r="A84" s="14" t="n"/>
      <c r="B84" s="14" t="n"/>
      <c r="C84" s="14" t="n"/>
      <c r="D84" s="14" t="n"/>
      <c r="E84" s="30" t="n"/>
      <c r="F84" s="30" t="n"/>
      <c r="G84" s="30" t="n"/>
      <c r="H84" s="30" t="n"/>
      <c r="I84" s="14" t="n"/>
      <c r="J84" s="21">
        <f>IF($A84="","",IF($I84="","",IFERROR(VLOOKUP($I84,Assumptions!$E$5:$F$8,2,FALSE),"")))</f>
        <v/>
      </c>
      <c r="K84" s="14" t="n"/>
      <c r="L84" s="17" t="n"/>
      <c r="M84" s="22">
        <f>IF($A84="","",IF($J84="","",IFERROR(SUMIFS('Scope Items'!$H$5:$H$104,'Scope Items'!$A$5:$A$104,$A84,'Scope Items'!$J$5:$J$104,"Included")*$J84,"")))</f>
        <v/>
      </c>
      <c r="N84" s="22">
        <f>IF($A84="","",IF(OR($L84="",$M84=""),"",IFERROR($L84-$M84,"")))</f>
        <v/>
      </c>
      <c r="O84" s="14" t="n"/>
      <c r="P84" s="14" t="n"/>
      <c r="Q84" s="19" t="n"/>
      <c r="R84" s="23">
        <f>IF($A84="","",IF(OR($E84="",$F84="",$H84=""),"Check dates",IF(OR(NOT(ISNUMBER($E84)),NOT(ISNUMBER($F84)),NOT(ISNUMBER($H84)),AND($G84&lt;&gt;"",NOT(ISNUMBER($G84)))),"Check date entries",IF(OR($E84&lt;Assumptions!$B$8,$F84&gt;Assumptions!$B$9),"Check date range",IF($F84&lt;$E84,"Check date order",IF(OR($H84&lt;$E84,$H84&gt;$F84),"Check renewal date",IF(AND($G84&lt;&gt;"",OR($G84&lt;$E84,$G84&gt;$F84)),"Check visit date",IF(OR($Q84="Canceled",$Q84="Expired"),"",IF($H84&lt;=TODAY(),"Review due",IF($H84&lt;=TODAY()+Assumptions!$B$6,"Review soon",""))))))))))</f>
        <v/>
      </c>
    </row>
    <row r="85" ht="34" customHeight="1">
      <c r="A85" s="14" t="n"/>
      <c r="B85" s="14" t="n"/>
      <c r="C85" s="14" t="n"/>
      <c r="D85" s="14" t="n"/>
      <c r="E85" s="30" t="n"/>
      <c r="F85" s="30" t="n"/>
      <c r="G85" s="30" t="n"/>
      <c r="H85" s="30" t="n"/>
      <c r="I85" s="14" t="n"/>
      <c r="J85" s="16">
        <f>IF($A85="","",IF($I85="","",IFERROR(VLOOKUP($I85,Assumptions!$E$5:$F$8,2,FALSE),"")))</f>
        <v/>
      </c>
      <c r="K85" s="14" t="n"/>
      <c r="L85" s="17" t="n"/>
      <c r="M85" s="18">
        <f>IF($A85="","",IF($J85="","",IFERROR(SUMIFS('Scope Items'!$H$5:$H$104,'Scope Items'!$A$5:$A$104,$A85,'Scope Items'!$J$5:$J$104,"Included")*$J85,"")))</f>
        <v/>
      </c>
      <c r="N85" s="18">
        <f>IF($A85="","",IF(OR($L85="",$M85=""),"",IFERROR($L85-$M85,"")))</f>
        <v/>
      </c>
      <c r="O85" s="14" t="n"/>
      <c r="P85" s="14" t="n"/>
      <c r="Q85" s="19" t="n"/>
      <c r="R85" s="20">
        <f>IF($A85="","",IF(OR($E85="",$F85="",$H85=""),"Check dates",IF(OR(NOT(ISNUMBER($E85)),NOT(ISNUMBER($F85)),NOT(ISNUMBER($H85)),AND($G85&lt;&gt;"",NOT(ISNUMBER($G85)))),"Check date entries",IF(OR($E85&lt;Assumptions!$B$8,$F85&gt;Assumptions!$B$9),"Check date range",IF($F85&lt;$E85,"Check date order",IF(OR($H85&lt;$E85,$H85&gt;$F85),"Check renewal date",IF(AND($G85&lt;&gt;"",OR($G85&lt;$E85,$G85&gt;$F85)),"Check visit date",IF(OR($Q85="Canceled",$Q85="Expired"),"",IF($H85&lt;=TODAY(),"Review due",IF($H85&lt;=TODAY()+Assumptions!$B$6,"Review soon",""))))))))))</f>
        <v/>
      </c>
    </row>
    <row r="86" ht="34" customHeight="1">
      <c r="A86" s="14" t="n"/>
      <c r="B86" s="14" t="n"/>
      <c r="C86" s="14" t="n"/>
      <c r="D86" s="14" t="n"/>
      <c r="E86" s="30" t="n"/>
      <c r="F86" s="30" t="n"/>
      <c r="G86" s="30" t="n"/>
      <c r="H86" s="30" t="n"/>
      <c r="I86" s="14" t="n"/>
      <c r="J86" s="21">
        <f>IF($A86="","",IF($I86="","",IFERROR(VLOOKUP($I86,Assumptions!$E$5:$F$8,2,FALSE),"")))</f>
        <v/>
      </c>
      <c r="K86" s="14" t="n"/>
      <c r="L86" s="17" t="n"/>
      <c r="M86" s="22">
        <f>IF($A86="","",IF($J86="","",IFERROR(SUMIFS('Scope Items'!$H$5:$H$104,'Scope Items'!$A$5:$A$104,$A86,'Scope Items'!$J$5:$J$104,"Included")*$J86,"")))</f>
        <v/>
      </c>
      <c r="N86" s="22">
        <f>IF($A86="","",IF(OR($L86="",$M86=""),"",IFERROR($L86-$M86,"")))</f>
        <v/>
      </c>
      <c r="O86" s="14" t="n"/>
      <c r="P86" s="14" t="n"/>
      <c r="Q86" s="19" t="n"/>
      <c r="R86" s="23">
        <f>IF($A86="","",IF(OR($E86="",$F86="",$H86=""),"Check dates",IF(OR(NOT(ISNUMBER($E86)),NOT(ISNUMBER($F86)),NOT(ISNUMBER($H86)),AND($G86&lt;&gt;"",NOT(ISNUMBER($G86)))),"Check date entries",IF(OR($E86&lt;Assumptions!$B$8,$F86&gt;Assumptions!$B$9),"Check date range",IF($F86&lt;$E86,"Check date order",IF(OR($H86&lt;$E86,$H86&gt;$F86),"Check renewal date",IF(AND($G86&lt;&gt;"",OR($G86&lt;$E86,$G86&gt;$F86)),"Check visit date",IF(OR($Q86="Canceled",$Q86="Expired"),"",IF($H86&lt;=TODAY(),"Review due",IF($H86&lt;=TODAY()+Assumptions!$B$6,"Review soon",""))))))))))</f>
        <v/>
      </c>
    </row>
    <row r="87" ht="34" customHeight="1">
      <c r="A87" s="14" t="n"/>
      <c r="B87" s="14" t="n"/>
      <c r="C87" s="14" t="n"/>
      <c r="D87" s="14" t="n"/>
      <c r="E87" s="30" t="n"/>
      <c r="F87" s="30" t="n"/>
      <c r="G87" s="30" t="n"/>
      <c r="H87" s="30" t="n"/>
      <c r="I87" s="14" t="n"/>
      <c r="J87" s="16">
        <f>IF($A87="","",IF($I87="","",IFERROR(VLOOKUP($I87,Assumptions!$E$5:$F$8,2,FALSE),"")))</f>
        <v/>
      </c>
      <c r="K87" s="14" t="n"/>
      <c r="L87" s="17" t="n"/>
      <c r="M87" s="18">
        <f>IF($A87="","",IF($J87="","",IFERROR(SUMIFS('Scope Items'!$H$5:$H$104,'Scope Items'!$A$5:$A$104,$A87,'Scope Items'!$J$5:$J$104,"Included")*$J87,"")))</f>
        <v/>
      </c>
      <c r="N87" s="18">
        <f>IF($A87="","",IF(OR($L87="",$M87=""),"",IFERROR($L87-$M87,"")))</f>
        <v/>
      </c>
      <c r="O87" s="14" t="n"/>
      <c r="P87" s="14" t="n"/>
      <c r="Q87" s="19" t="n"/>
      <c r="R87" s="20">
        <f>IF($A87="","",IF(OR($E87="",$F87="",$H87=""),"Check dates",IF(OR(NOT(ISNUMBER($E87)),NOT(ISNUMBER($F87)),NOT(ISNUMBER($H87)),AND($G87&lt;&gt;"",NOT(ISNUMBER($G87)))),"Check date entries",IF(OR($E87&lt;Assumptions!$B$8,$F87&gt;Assumptions!$B$9),"Check date range",IF($F87&lt;$E87,"Check date order",IF(OR($H87&lt;$E87,$H87&gt;$F87),"Check renewal date",IF(AND($G87&lt;&gt;"",OR($G87&lt;$E87,$G87&gt;$F87)),"Check visit date",IF(OR($Q87="Canceled",$Q87="Expired"),"",IF($H87&lt;=TODAY(),"Review due",IF($H87&lt;=TODAY()+Assumptions!$B$6,"Review soon",""))))))))))</f>
        <v/>
      </c>
    </row>
    <row r="88" ht="34" customHeight="1">
      <c r="A88" s="14" t="n"/>
      <c r="B88" s="14" t="n"/>
      <c r="C88" s="14" t="n"/>
      <c r="D88" s="14" t="n"/>
      <c r="E88" s="30" t="n"/>
      <c r="F88" s="30" t="n"/>
      <c r="G88" s="30" t="n"/>
      <c r="H88" s="30" t="n"/>
      <c r="I88" s="14" t="n"/>
      <c r="J88" s="21">
        <f>IF($A88="","",IF($I88="","",IFERROR(VLOOKUP($I88,Assumptions!$E$5:$F$8,2,FALSE),"")))</f>
        <v/>
      </c>
      <c r="K88" s="14" t="n"/>
      <c r="L88" s="17" t="n"/>
      <c r="M88" s="22">
        <f>IF($A88="","",IF($J88="","",IFERROR(SUMIFS('Scope Items'!$H$5:$H$104,'Scope Items'!$A$5:$A$104,$A88,'Scope Items'!$J$5:$J$104,"Included")*$J88,"")))</f>
        <v/>
      </c>
      <c r="N88" s="22">
        <f>IF($A88="","",IF(OR($L88="",$M88=""),"",IFERROR($L88-$M88,"")))</f>
        <v/>
      </c>
      <c r="O88" s="14" t="n"/>
      <c r="P88" s="14" t="n"/>
      <c r="Q88" s="19" t="n"/>
      <c r="R88" s="23">
        <f>IF($A88="","",IF(OR($E88="",$F88="",$H88=""),"Check dates",IF(OR(NOT(ISNUMBER($E88)),NOT(ISNUMBER($F88)),NOT(ISNUMBER($H88)),AND($G88&lt;&gt;"",NOT(ISNUMBER($G88)))),"Check date entries",IF(OR($E88&lt;Assumptions!$B$8,$F88&gt;Assumptions!$B$9),"Check date range",IF($F88&lt;$E88,"Check date order",IF(OR($H88&lt;$E88,$H88&gt;$F88),"Check renewal date",IF(AND($G88&lt;&gt;"",OR($G88&lt;$E88,$G88&gt;$F88)),"Check visit date",IF(OR($Q88="Canceled",$Q88="Expired"),"",IF($H88&lt;=TODAY(),"Review due",IF($H88&lt;=TODAY()+Assumptions!$B$6,"Review soon",""))))))))))</f>
        <v/>
      </c>
    </row>
    <row r="89" ht="34" customHeight="1">
      <c r="A89" s="14" t="n"/>
      <c r="B89" s="14" t="n"/>
      <c r="C89" s="14" t="n"/>
      <c r="D89" s="14" t="n"/>
      <c r="E89" s="30" t="n"/>
      <c r="F89" s="30" t="n"/>
      <c r="G89" s="30" t="n"/>
      <c r="H89" s="30" t="n"/>
      <c r="I89" s="14" t="n"/>
      <c r="J89" s="16">
        <f>IF($A89="","",IF($I89="","",IFERROR(VLOOKUP($I89,Assumptions!$E$5:$F$8,2,FALSE),"")))</f>
        <v/>
      </c>
      <c r="K89" s="14" t="n"/>
      <c r="L89" s="17" t="n"/>
      <c r="M89" s="18">
        <f>IF($A89="","",IF($J89="","",IFERROR(SUMIFS('Scope Items'!$H$5:$H$104,'Scope Items'!$A$5:$A$104,$A89,'Scope Items'!$J$5:$J$104,"Included")*$J89,"")))</f>
        <v/>
      </c>
      <c r="N89" s="18">
        <f>IF($A89="","",IF(OR($L89="",$M89=""),"",IFERROR($L89-$M89,"")))</f>
        <v/>
      </c>
      <c r="O89" s="14" t="n"/>
      <c r="P89" s="14" t="n"/>
      <c r="Q89" s="19" t="n"/>
      <c r="R89" s="20">
        <f>IF($A89="","",IF(OR($E89="",$F89="",$H89=""),"Check dates",IF(OR(NOT(ISNUMBER($E89)),NOT(ISNUMBER($F89)),NOT(ISNUMBER($H89)),AND($G89&lt;&gt;"",NOT(ISNUMBER($G89)))),"Check date entries",IF(OR($E89&lt;Assumptions!$B$8,$F89&gt;Assumptions!$B$9),"Check date range",IF($F89&lt;$E89,"Check date order",IF(OR($H89&lt;$E89,$H89&gt;$F89),"Check renewal date",IF(AND($G89&lt;&gt;"",OR($G89&lt;$E89,$G89&gt;$F89)),"Check visit date",IF(OR($Q89="Canceled",$Q89="Expired"),"",IF($H89&lt;=TODAY(),"Review due",IF($H89&lt;=TODAY()+Assumptions!$B$6,"Review soon",""))))))))))</f>
        <v/>
      </c>
    </row>
    <row r="90" ht="34" customHeight="1">
      <c r="A90" s="14" t="n"/>
      <c r="B90" s="14" t="n"/>
      <c r="C90" s="14" t="n"/>
      <c r="D90" s="14" t="n"/>
      <c r="E90" s="30" t="n"/>
      <c r="F90" s="30" t="n"/>
      <c r="G90" s="30" t="n"/>
      <c r="H90" s="30" t="n"/>
      <c r="I90" s="14" t="n"/>
      <c r="J90" s="21">
        <f>IF($A90="","",IF($I90="","",IFERROR(VLOOKUP($I90,Assumptions!$E$5:$F$8,2,FALSE),"")))</f>
        <v/>
      </c>
      <c r="K90" s="14" t="n"/>
      <c r="L90" s="17" t="n"/>
      <c r="M90" s="22">
        <f>IF($A90="","",IF($J90="","",IFERROR(SUMIFS('Scope Items'!$H$5:$H$104,'Scope Items'!$A$5:$A$104,$A90,'Scope Items'!$J$5:$J$104,"Included")*$J90,"")))</f>
        <v/>
      </c>
      <c r="N90" s="22">
        <f>IF($A90="","",IF(OR($L90="",$M90=""),"",IFERROR($L90-$M90,"")))</f>
        <v/>
      </c>
      <c r="O90" s="14" t="n"/>
      <c r="P90" s="14" t="n"/>
      <c r="Q90" s="19" t="n"/>
      <c r="R90" s="23">
        <f>IF($A90="","",IF(OR($E90="",$F90="",$H90=""),"Check dates",IF(OR(NOT(ISNUMBER($E90)),NOT(ISNUMBER($F90)),NOT(ISNUMBER($H90)),AND($G90&lt;&gt;"",NOT(ISNUMBER($G90)))),"Check date entries",IF(OR($E90&lt;Assumptions!$B$8,$F90&gt;Assumptions!$B$9),"Check date range",IF($F90&lt;$E90,"Check date order",IF(OR($H90&lt;$E90,$H90&gt;$F90),"Check renewal date",IF(AND($G90&lt;&gt;"",OR($G90&lt;$E90,$G90&gt;$F90)),"Check visit date",IF(OR($Q90="Canceled",$Q90="Expired"),"",IF($H90&lt;=TODAY(),"Review due",IF($H90&lt;=TODAY()+Assumptions!$B$6,"Review soon",""))))))))))</f>
        <v/>
      </c>
    </row>
    <row r="91" ht="34" customHeight="1">
      <c r="A91" s="14" t="n"/>
      <c r="B91" s="14" t="n"/>
      <c r="C91" s="14" t="n"/>
      <c r="D91" s="14" t="n"/>
      <c r="E91" s="30" t="n"/>
      <c r="F91" s="30" t="n"/>
      <c r="G91" s="30" t="n"/>
      <c r="H91" s="30" t="n"/>
      <c r="I91" s="14" t="n"/>
      <c r="J91" s="16">
        <f>IF($A91="","",IF($I91="","",IFERROR(VLOOKUP($I91,Assumptions!$E$5:$F$8,2,FALSE),"")))</f>
        <v/>
      </c>
      <c r="K91" s="14" t="n"/>
      <c r="L91" s="17" t="n"/>
      <c r="M91" s="18">
        <f>IF($A91="","",IF($J91="","",IFERROR(SUMIFS('Scope Items'!$H$5:$H$104,'Scope Items'!$A$5:$A$104,$A91,'Scope Items'!$J$5:$J$104,"Included")*$J91,"")))</f>
        <v/>
      </c>
      <c r="N91" s="18">
        <f>IF($A91="","",IF(OR($L91="",$M91=""),"",IFERROR($L91-$M91,"")))</f>
        <v/>
      </c>
      <c r="O91" s="14" t="n"/>
      <c r="P91" s="14" t="n"/>
      <c r="Q91" s="19" t="n"/>
      <c r="R91" s="20">
        <f>IF($A91="","",IF(OR($E91="",$F91="",$H91=""),"Check dates",IF(OR(NOT(ISNUMBER($E91)),NOT(ISNUMBER($F91)),NOT(ISNUMBER($H91)),AND($G91&lt;&gt;"",NOT(ISNUMBER($G91)))),"Check date entries",IF(OR($E91&lt;Assumptions!$B$8,$F91&gt;Assumptions!$B$9),"Check date range",IF($F91&lt;$E91,"Check date order",IF(OR($H91&lt;$E91,$H91&gt;$F91),"Check renewal date",IF(AND($G91&lt;&gt;"",OR($G91&lt;$E91,$G91&gt;$F91)),"Check visit date",IF(OR($Q91="Canceled",$Q91="Expired"),"",IF($H91&lt;=TODAY(),"Review due",IF($H91&lt;=TODAY()+Assumptions!$B$6,"Review soon",""))))))))))</f>
        <v/>
      </c>
    </row>
    <row r="92" ht="34" customHeight="1">
      <c r="A92" s="14" t="n"/>
      <c r="B92" s="14" t="n"/>
      <c r="C92" s="14" t="n"/>
      <c r="D92" s="14" t="n"/>
      <c r="E92" s="30" t="n"/>
      <c r="F92" s="30" t="n"/>
      <c r="G92" s="30" t="n"/>
      <c r="H92" s="30" t="n"/>
      <c r="I92" s="14" t="n"/>
      <c r="J92" s="21">
        <f>IF($A92="","",IF($I92="","",IFERROR(VLOOKUP($I92,Assumptions!$E$5:$F$8,2,FALSE),"")))</f>
        <v/>
      </c>
      <c r="K92" s="14" t="n"/>
      <c r="L92" s="17" t="n"/>
      <c r="M92" s="22">
        <f>IF($A92="","",IF($J92="","",IFERROR(SUMIFS('Scope Items'!$H$5:$H$104,'Scope Items'!$A$5:$A$104,$A92,'Scope Items'!$J$5:$J$104,"Included")*$J92,"")))</f>
        <v/>
      </c>
      <c r="N92" s="22">
        <f>IF($A92="","",IF(OR($L92="",$M92=""),"",IFERROR($L92-$M92,"")))</f>
        <v/>
      </c>
      <c r="O92" s="14" t="n"/>
      <c r="P92" s="14" t="n"/>
      <c r="Q92" s="19" t="n"/>
      <c r="R92" s="23">
        <f>IF($A92="","",IF(OR($E92="",$F92="",$H92=""),"Check dates",IF(OR(NOT(ISNUMBER($E92)),NOT(ISNUMBER($F92)),NOT(ISNUMBER($H92)),AND($G92&lt;&gt;"",NOT(ISNUMBER($G92)))),"Check date entries",IF(OR($E92&lt;Assumptions!$B$8,$F92&gt;Assumptions!$B$9),"Check date range",IF($F92&lt;$E92,"Check date order",IF(OR($H92&lt;$E92,$H92&gt;$F92),"Check renewal date",IF(AND($G92&lt;&gt;"",OR($G92&lt;$E92,$G92&gt;$F92)),"Check visit date",IF(OR($Q92="Canceled",$Q92="Expired"),"",IF($H92&lt;=TODAY(),"Review due",IF($H92&lt;=TODAY()+Assumptions!$B$6,"Review soon",""))))))))))</f>
        <v/>
      </c>
    </row>
    <row r="93" ht="34" customHeight="1">
      <c r="A93" s="14" t="n"/>
      <c r="B93" s="14" t="n"/>
      <c r="C93" s="14" t="n"/>
      <c r="D93" s="14" t="n"/>
      <c r="E93" s="30" t="n"/>
      <c r="F93" s="30" t="n"/>
      <c r="G93" s="30" t="n"/>
      <c r="H93" s="30" t="n"/>
      <c r="I93" s="14" t="n"/>
      <c r="J93" s="16">
        <f>IF($A93="","",IF($I93="","",IFERROR(VLOOKUP($I93,Assumptions!$E$5:$F$8,2,FALSE),"")))</f>
        <v/>
      </c>
      <c r="K93" s="14" t="n"/>
      <c r="L93" s="17" t="n"/>
      <c r="M93" s="18">
        <f>IF($A93="","",IF($J93="","",IFERROR(SUMIFS('Scope Items'!$H$5:$H$104,'Scope Items'!$A$5:$A$104,$A93,'Scope Items'!$J$5:$J$104,"Included")*$J93,"")))</f>
        <v/>
      </c>
      <c r="N93" s="18">
        <f>IF($A93="","",IF(OR($L93="",$M93=""),"",IFERROR($L93-$M93,"")))</f>
        <v/>
      </c>
      <c r="O93" s="14" t="n"/>
      <c r="P93" s="14" t="n"/>
      <c r="Q93" s="19" t="n"/>
      <c r="R93" s="20">
        <f>IF($A93="","",IF(OR($E93="",$F93="",$H93=""),"Check dates",IF(OR(NOT(ISNUMBER($E93)),NOT(ISNUMBER($F93)),NOT(ISNUMBER($H93)),AND($G93&lt;&gt;"",NOT(ISNUMBER($G93)))),"Check date entries",IF(OR($E93&lt;Assumptions!$B$8,$F93&gt;Assumptions!$B$9),"Check date range",IF($F93&lt;$E93,"Check date order",IF(OR($H93&lt;$E93,$H93&gt;$F93),"Check renewal date",IF(AND($G93&lt;&gt;"",OR($G93&lt;$E93,$G93&gt;$F93)),"Check visit date",IF(OR($Q93="Canceled",$Q93="Expired"),"",IF($H93&lt;=TODAY(),"Review due",IF($H93&lt;=TODAY()+Assumptions!$B$6,"Review soon",""))))))))))</f>
        <v/>
      </c>
    </row>
    <row r="94" ht="34" customHeight="1">
      <c r="A94" s="14" t="n"/>
      <c r="B94" s="14" t="n"/>
      <c r="C94" s="14" t="n"/>
      <c r="D94" s="14" t="n"/>
      <c r="E94" s="30" t="n"/>
      <c r="F94" s="30" t="n"/>
      <c r="G94" s="30" t="n"/>
      <c r="H94" s="30" t="n"/>
      <c r="I94" s="14" t="n"/>
      <c r="J94" s="21">
        <f>IF($A94="","",IF($I94="","",IFERROR(VLOOKUP($I94,Assumptions!$E$5:$F$8,2,FALSE),"")))</f>
        <v/>
      </c>
      <c r="K94" s="14" t="n"/>
      <c r="L94" s="17" t="n"/>
      <c r="M94" s="22">
        <f>IF($A94="","",IF($J94="","",IFERROR(SUMIFS('Scope Items'!$H$5:$H$104,'Scope Items'!$A$5:$A$104,$A94,'Scope Items'!$J$5:$J$104,"Included")*$J94,"")))</f>
        <v/>
      </c>
      <c r="N94" s="22">
        <f>IF($A94="","",IF(OR($L94="",$M94=""),"",IFERROR($L94-$M94,"")))</f>
        <v/>
      </c>
      <c r="O94" s="14" t="n"/>
      <c r="P94" s="14" t="n"/>
      <c r="Q94" s="19" t="n"/>
      <c r="R94" s="23">
        <f>IF($A94="","",IF(OR($E94="",$F94="",$H94=""),"Check dates",IF(OR(NOT(ISNUMBER($E94)),NOT(ISNUMBER($F94)),NOT(ISNUMBER($H94)),AND($G94&lt;&gt;"",NOT(ISNUMBER($G94)))),"Check date entries",IF(OR($E94&lt;Assumptions!$B$8,$F94&gt;Assumptions!$B$9),"Check date range",IF($F94&lt;$E94,"Check date order",IF(OR($H94&lt;$E94,$H94&gt;$F94),"Check renewal date",IF(AND($G94&lt;&gt;"",OR($G94&lt;$E94,$G94&gt;$F94)),"Check visit date",IF(OR($Q94="Canceled",$Q94="Expired"),"",IF($H94&lt;=TODAY(),"Review due",IF($H94&lt;=TODAY()+Assumptions!$B$6,"Review soon",""))))))))))</f>
        <v/>
      </c>
    </row>
    <row r="95" ht="34" customHeight="1">
      <c r="A95" s="14" t="n"/>
      <c r="B95" s="14" t="n"/>
      <c r="C95" s="14" t="n"/>
      <c r="D95" s="14" t="n"/>
      <c r="E95" s="30" t="n"/>
      <c r="F95" s="30" t="n"/>
      <c r="G95" s="30" t="n"/>
      <c r="H95" s="30" t="n"/>
      <c r="I95" s="14" t="n"/>
      <c r="J95" s="16">
        <f>IF($A95="","",IF($I95="","",IFERROR(VLOOKUP($I95,Assumptions!$E$5:$F$8,2,FALSE),"")))</f>
        <v/>
      </c>
      <c r="K95" s="14" t="n"/>
      <c r="L95" s="17" t="n"/>
      <c r="M95" s="18">
        <f>IF($A95="","",IF($J95="","",IFERROR(SUMIFS('Scope Items'!$H$5:$H$104,'Scope Items'!$A$5:$A$104,$A95,'Scope Items'!$J$5:$J$104,"Included")*$J95,"")))</f>
        <v/>
      </c>
      <c r="N95" s="18">
        <f>IF($A95="","",IF(OR($L95="",$M95=""),"",IFERROR($L95-$M95,"")))</f>
        <v/>
      </c>
      <c r="O95" s="14" t="n"/>
      <c r="P95" s="14" t="n"/>
      <c r="Q95" s="19" t="n"/>
      <c r="R95" s="20">
        <f>IF($A95="","",IF(OR($E95="",$F95="",$H95=""),"Check dates",IF(OR(NOT(ISNUMBER($E95)),NOT(ISNUMBER($F95)),NOT(ISNUMBER($H95)),AND($G95&lt;&gt;"",NOT(ISNUMBER($G95)))),"Check date entries",IF(OR($E95&lt;Assumptions!$B$8,$F95&gt;Assumptions!$B$9),"Check date range",IF($F95&lt;$E95,"Check date order",IF(OR($H95&lt;$E95,$H95&gt;$F95),"Check renewal date",IF(AND($G95&lt;&gt;"",OR($G95&lt;$E95,$G95&gt;$F95)),"Check visit date",IF(OR($Q95="Canceled",$Q95="Expired"),"",IF($H95&lt;=TODAY(),"Review due",IF($H95&lt;=TODAY()+Assumptions!$B$6,"Review soon",""))))))))))</f>
        <v/>
      </c>
    </row>
    <row r="96" ht="34" customHeight="1">
      <c r="A96" s="14" t="n"/>
      <c r="B96" s="14" t="n"/>
      <c r="C96" s="14" t="n"/>
      <c r="D96" s="14" t="n"/>
      <c r="E96" s="30" t="n"/>
      <c r="F96" s="30" t="n"/>
      <c r="G96" s="30" t="n"/>
      <c r="H96" s="30" t="n"/>
      <c r="I96" s="14" t="n"/>
      <c r="J96" s="21">
        <f>IF($A96="","",IF($I96="","",IFERROR(VLOOKUP($I96,Assumptions!$E$5:$F$8,2,FALSE),"")))</f>
        <v/>
      </c>
      <c r="K96" s="14" t="n"/>
      <c r="L96" s="17" t="n"/>
      <c r="M96" s="22">
        <f>IF($A96="","",IF($J96="","",IFERROR(SUMIFS('Scope Items'!$H$5:$H$104,'Scope Items'!$A$5:$A$104,$A96,'Scope Items'!$J$5:$J$104,"Included")*$J96,"")))</f>
        <v/>
      </c>
      <c r="N96" s="22">
        <f>IF($A96="","",IF(OR($L96="",$M96=""),"",IFERROR($L96-$M96,"")))</f>
        <v/>
      </c>
      <c r="O96" s="14" t="n"/>
      <c r="P96" s="14" t="n"/>
      <c r="Q96" s="19" t="n"/>
      <c r="R96" s="23">
        <f>IF($A96="","",IF(OR($E96="",$F96="",$H96=""),"Check dates",IF(OR(NOT(ISNUMBER($E96)),NOT(ISNUMBER($F96)),NOT(ISNUMBER($H96)),AND($G96&lt;&gt;"",NOT(ISNUMBER($G96)))),"Check date entries",IF(OR($E96&lt;Assumptions!$B$8,$F96&gt;Assumptions!$B$9),"Check date range",IF($F96&lt;$E96,"Check date order",IF(OR($H96&lt;$E96,$H96&gt;$F96),"Check renewal date",IF(AND($G96&lt;&gt;"",OR($G96&lt;$E96,$G96&gt;$F96)),"Check visit date",IF(OR($Q96="Canceled",$Q96="Expired"),"",IF($H96&lt;=TODAY(),"Review due",IF($H96&lt;=TODAY()+Assumptions!$B$6,"Review soon",""))))))))))</f>
        <v/>
      </c>
    </row>
    <row r="97" ht="34" customHeight="1">
      <c r="A97" s="14" t="n"/>
      <c r="B97" s="14" t="n"/>
      <c r="C97" s="14" t="n"/>
      <c r="D97" s="14" t="n"/>
      <c r="E97" s="30" t="n"/>
      <c r="F97" s="30" t="n"/>
      <c r="G97" s="30" t="n"/>
      <c r="H97" s="30" t="n"/>
      <c r="I97" s="14" t="n"/>
      <c r="J97" s="16">
        <f>IF($A97="","",IF($I97="","",IFERROR(VLOOKUP($I97,Assumptions!$E$5:$F$8,2,FALSE),"")))</f>
        <v/>
      </c>
      <c r="K97" s="14" t="n"/>
      <c r="L97" s="17" t="n"/>
      <c r="M97" s="18">
        <f>IF($A97="","",IF($J97="","",IFERROR(SUMIFS('Scope Items'!$H$5:$H$104,'Scope Items'!$A$5:$A$104,$A97,'Scope Items'!$J$5:$J$104,"Included")*$J97,"")))</f>
        <v/>
      </c>
      <c r="N97" s="18">
        <f>IF($A97="","",IF(OR($L97="",$M97=""),"",IFERROR($L97-$M97,"")))</f>
        <v/>
      </c>
      <c r="O97" s="14" t="n"/>
      <c r="P97" s="14" t="n"/>
      <c r="Q97" s="19" t="n"/>
      <c r="R97" s="20">
        <f>IF($A97="","",IF(OR($E97="",$F97="",$H97=""),"Check dates",IF(OR(NOT(ISNUMBER($E97)),NOT(ISNUMBER($F97)),NOT(ISNUMBER($H97)),AND($G97&lt;&gt;"",NOT(ISNUMBER($G97)))),"Check date entries",IF(OR($E97&lt;Assumptions!$B$8,$F97&gt;Assumptions!$B$9),"Check date range",IF($F97&lt;$E97,"Check date order",IF(OR($H97&lt;$E97,$H97&gt;$F97),"Check renewal date",IF(AND($G97&lt;&gt;"",OR($G97&lt;$E97,$G97&gt;$F97)),"Check visit date",IF(OR($Q97="Canceled",$Q97="Expired"),"",IF($H97&lt;=TODAY(),"Review due",IF($H97&lt;=TODAY()+Assumptions!$B$6,"Review soon",""))))))))))</f>
        <v/>
      </c>
    </row>
    <row r="98" ht="34" customHeight="1">
      <c r="A98" s="14" t="n"/>
      <c r="B98" s="14" t="n"/>
      <c r="C98" s="14" t="n"/>
      <c r="D98" s="14" t="n"/>
      <c r="E98" s="30" t="n"/>
      <c r="F98" s="30" t="n"/>
      <c r="G98" s="30" t="n"/>
      <c r="H98" s="30" t="n"/>
      <c r="I98" s="14" t="n"/>
      <c r="J98" s="21">
        <f>IF($A98="","",IF($I98="","",IFERROR(VLOOKUP($I98,Assumptions!$E$5:$F$8,2,FALSE),"")))</f>
        <v/>
      </c>
      <c r="K98" s="14" t="n"/>
      <c r="L98" s="17" t="n"/>
      <c r="M98" s="22">
        <f>IF($A98="","",IF($J98="","",IFERROR(SUMIFS('Scope Items'!$H$5:$H$104,'Scope Items'!$A$5:$A$104,$A98,'Scope Items'!$J$5:$J$104,"Included")*$J98,"")))</f>
        <v/>
      </c>
      <c r="N98" s="22">
        <f>IF($A98="","",IF(OR($L98="",$M98=""),"",IFERROR($L98-$M98,"")))</f>
        <v/>
      </c>
      <c r="O98" s="14" t="n"/>
      <c r="P98" s="14" t="n"/>
      <c r="Q98" s="19" t="n"/>
      <c r="R98" s="23">
        <f>IF($A98="","",IF(OR($E98="",$F98="",$H98=""),"Check dates",IF(OR(NOT(ISNUMBER($E98)),NOT(ISNUMBER($F98)),NOT(ISNUMBER($H98)),AND($G98&lt;&gt;"",NOT(ISNUMBER($G98)))),"Check date entries",IF(OR($E98&lt;Assumptions!$B$8,$F98&gt;Assumptions!$B$9),"Check date range",IF($F98&lt;$E98,"Check date order",IF(OR($H98&lt;$E98,$H98&gt;$F98),"Check renewal date",IF(AND($G98&lt;&gt;"",OR($G98&lt;$E98,$G98&gt;$F98)),"Check visit date",IF(OR($Q98="Canceled",$Q98="Expired"),"",IF($H98&lt;=TODAY(),"Review due",IF($H98&lt;=TODAY()+Assumptions!$B$6,"Review soon",""))))))))))</f>
        <v/>
      </c>
    </row>
    <row r="99" ht="34" customHeight="1">
      <c r="A99" s="14" t="n"/>
      <c r="B99" s="14" t="n"/>
      <c r="C99" s="14" t="n"/>
      <c r="D99" s="14" t="n"/>
      <c r="E99" s="30" t="n"/>
      <c r="F99" s="30" t="n"/>
      <c r="G99" s="30" t="n"/>
      <c r="H99" s="30" t="n"/>
      <c r="I99" s="14" t="n"/>
      <c r="J99" s="16">
        <f>IF($A99="","",IF($I99="","",IFERROR(VLOOKUP($I99,Assumptions!$E$5:$F$8,2,FALSE),"")))</f>
        <v/>
      </c>
      <c r="K99" s="14" t="n"/>
      <c r="L99" s="17" t="n"/>
      <c r="M99" s="18">
        <f>IF($A99="","",IF($J99="","",IFERROR(SUMIFS('Scope Items'!$H$5:$H$104,'Scope Items'!$A$5:$A$104,$A99,'Scope Items'!$J$5:$J$104,"Included")*$J99,"")))</f>
        <v/>
      </c>
      <c r="N99" s="18">
        <f>IF($A99="","",IF(OR($L99="",$M99=""),"",IFERROR($L99-$M99,"")))</f>
        <v/>
      </c>
      <c r="O99" s="14" t="n"/>
      <c r="P99" s="14" t="n"/>
      <c r="Q99" s="19" t="n"/>
      <c r="R99" s="20">
        <f>IF($A99="","",IF(OR($E99="",$F99="",$H99=""),"Check dates",IF(OR(NOT(ISNUMBER($E99)),NOT(ISNUMBER($F99)),NOT(ISNUMBER($H99)),AND($G99&lt;&gt;"",NOT(ISNUMBER($G99)))),"Check date entries",IF(OR($E99&lt;Assumptions!$B$8,$F99&gt;Assumptions!$B$9),"Check date range",IF($F99&lt;$E99,"Check date order",IF(OR($H99&lt;$E99,$H99&gt;$F99),"Check renewal date",IF(AND($G99&lt;&gt;"",OR($G99&lt;$E99,$G99&gt;$F99)),"Check visit date",IF(OR($Q99="Canceled",$Q99="Expired"),"",IF($H99&lt;=TODAY(),"Review due",IF($H99&lt;=TODAY()+Assumptions!$B$6,"Review soon",""))))))))))</f>
        <v/>
      </c>
    </row>
    <row r="100" ht="34" customHeight="1">
      <c r="A100" s="14" t="n"/>
      <c r="B100" s="14" t="n"/>
      <c r="C100" s="14" t="n"/>
      <c r="D100" s="14" t="n"/>
      <c r="E100" s="30" t="n"/>
      <c r="F100" s="30" t="n"/>
      <c r="G100" s="30" t="n"/>
      <c r="H100" s="30" t="n"/>
      <c r="I100" s="14" t="n"/>
      <c r="J100" s="21">
        <f>IF($A100="","",IF($I100="","",IFERROR(VLOOKUP($I100,Assumptions!$E$5:$F$8,2,FALSE),"")))</f>
        <v/>
      </c>
      <c r="K100" s="14" t="n"/>
      <c r="L100" s="17" t="n"/>
      <c r="M100" s="22">
        <f>IF($A100="","",IF($J100="","",IFERROR(SUMIFS('Scope Items'!$H$5:$H$104,'Scope Items'!$A$5:$A$104,$A100,'Scope Items'!$J$5:$J$104,"Included")*$J100,"")))</f>
        <v/>
      </c>
      <c r="N100" s="22">
        <f>IF($A100="","",IF(OR($L100="",$M100=""),"",IFERROR($L100-$M100,"")))</f>
        <v/>
      </c>
      <c r="O100" s="14" t="n"/>
      <c r="P100" s="14" t="n"/>
      <c r="Q100" s="19" t="n"/>
      <c r="R100" s="23">
        <f>IF($A100="","",IF(OR($E100="",$F100="",$H100=""),"Check dates",IF(OR(NOT(ISNUMBER($E100)),NOT(ISNUMBER($F100)),NOT(ISNUMBER($H100)),AND($G100&lt;&gt;"",NOT(ISNUMBER($G100)))),"Check date entries",IF(OR($E100&lt;Assumptions!$B$8,$F100&gt;Assumptions!$B$9),"Check date range",IF($F100&lt;$E100,"Check date order",IF(OR($H100&lt;$E100,$H100&gt;$F100),"Check renewal date",IF(AND($G100&lt;&gt;"",OR($G100&lt;$E100,$G100&gt;$F100)),"Check visit date",IF(OR($Q100="Canceled",$Q100="Expired"),"",IF($H100&lt;=TODAY(),"Review due",IF($H100&lt;=TODAY()+Assumptions!$B$6,"Review soon",""))))))))))</f>
        <v/>
      </c>
    </row>
    <row r="101" ht="34" customHeight="1">
      <c r="A101" s="14" t="n"/>
      <c r="B101" s="14" t="n"/>
      <c r="C101" s="14" t="n"/>
      <c r="D101" s="14" t="n"/>
      <c r="E101" s="30" t="n"/>
      <c r="F101" s="30" t="n"/>
      <c r="G101" s="30" t="n"/>
      <c r="H101" s="30" t="n"/>
      <c r="I101" s="14" t="n"/>
      <c r="J101" s="16">
        <f>IF($A101="","",IF($I101="","",IFERROR(VLOOKUP($I101,Assumptions!$E$5:$F$8,2,FALSE),"")))</f>
        <v/>
      </c>
      <c r="K101" s="14" t="n"/>
      <c r="L101" s="17" t="n"/>
      <c r="M101" s="18">
        <f>IF($A101="","",IF($J101="","",IFERROR(SUMIFS('Scope Items'!$H$5:$H$104,'Scope Items'!$A$5:$A$104,$A101,'Scope Items'!$J$5:$J$104,"Included")*$J101,"")))</f>
        <v/>
      </c>
      <c r="N101" s="18">
        <f>IF($A101="","",IF(OR($L101="",$M101=""),"",IFERROR($L101-$M101,"")))</f>
        <v/>
      </c>
      <c r="O101" s="14" t="n"/>
      <c r="P101" s="14" t="n"/>
      <c r="Q101" s="19" t="n"/>
      <c r="R101" s="20">
        <f>IF($A101="","",IF(OR($E101="",$F101="",$H101=""),"Check dates",IF(OR(NOT(ISNUMBER($E101)),NOT(ISNUMBER($F101)),NOT(ISNUMBER($H101)),AND($G101&lt;&gt;"",NOT(ISNUMBER($G101)))),"Check date entries",IF(OR($E101&lt;Assumptions!$B$8,$F101&gt;Assumptions!$B$9),"Check date range",IF($F101&lt;$E101,"Check date order",IF(OR($H101&lt;$E101,$H101&gt;$F101),"Check renewal date",IF(AND($G101&lt;&gt;"",OR($G101&lt;$E101,$G101&gt;$F101)),"Check visit date",IF(OR($Q101="Canceled",$Q101="Expired"),"",IF($H101&lt;=TODAY(),"Review due",IF($H101&lt;=TODAY()+Assumptions!$B$6,"Review soon",""))))))))))</f>
        <v/>
      </c>
    </row>
    <row r="102" ht="34" customHeight="1">
      <c r="A102" s="14" t="n"/>
      <c r="B102" s="14" t="n"/>
      <c r="C102" s="14" t="n"/>
      <c r="D102" s="14" t="n"/>
      <c r="E102" s="30" t="n"/>
      <c r="F102" s="30" t="n"/>
      <c r="G102" s="30" t="n"/>
      <c r="H102" s="30" t="n"/>
      <c r="I102" s="14" t="n"/>
      <c r="J102" s="21">
        <f>IF($A102="","",IF($I102="","",IFERROR(VLOOKUP($I102,Assumptions!$E$5:$F$8,2,FALSE),"")))</f>
        <v/>
      </c>
      <c r="K102" s="14" t="n"/>
      <c r="L102" s="17" t="n"/>
      <c r="M102" s="22">
        <f>IF($A102="","",IF($J102="","",IFERROR(SUMIFS('Scope Items'!$H$5:$H$104,'Scope Items'!$A$5:$A$104,$A102,'Scope Items'!$J$5:$J$104,"Included")*$J102,"")))</f>
        <v/>
      </c>
      <c r="N102" s="22">
        <f>IF($A102="","",IF(OR($L102="",$M102=""),"",IFERROR($L102-$M102,"")))</f>
        <v/>
      </c>
      <c r="O102" s="14" t="n"/>
      <c r="P102" s="14" t="n"/>
      <c r="Q102" s="19" t="n"/>
      <c r="R102" s="23">
        <f>IF($A102="","",IF(OR($E102="",$F102="",$H102=""),"Check dates",IF(OR(NOT(ISNUMBER($E102)),NOT(ISNUMBER($F102)),NOT(ISNUMBER($H102)),AND($G102&lt;&gt;"",NOT(ISNUMBER($G102)))),"Check date entries",IF(OR($E102&lt;Assumptions!$B$8,$F102&gt;Assumptions!$B$9),"Check date range",IF($F102&lt;$E102,"Check date order",IF(OR($H102&lt;$E102,$H102&gt;$F102),"Check renewal date",IF(AND($G102&lt;&gt;"",OR($G102&lt;$E102,$G102&gt;$F102)),"Check visit date",IF(OR($Q102="Canceled",$Q102="Expired"),"",IF($H102&lt;=TODAY(),"Review due",IF($H102&lt;=TODAY()+Assumptions!$B$6,"Review soon",""))))))))))</f>
        <v/>
      </c>
    </row>
    <row r="103" ht="34" customHeight="1">
      <c r="A103" s="14" t="n"/>
      <c r="B103" s="14" t="n"/>
      <c r="C103" s="14" t="n"/>
      <c r="D103" s="14" t="n"/>
      <c r="E103" s="30" t="n"/>
      <c r="F103" s="30" t="n"/>
      <c r="G103" s="30" t="n"/>
      <c r="H103" s="30" t="n"/>
      <c r="I103" s="14" t="n"/>
      <c r="J103" s="16">
        <f>IF($A103="","",IF($I103="","",IFERROR(VLOOKUP($I103,Assumptions!$E$5:$F$8,2,FALSE),"")))</f>
        <v/>
      </c>
      <c r="K103" s="14" t="n"/>
      <c r="L103" s="17" t="n"/>
      <c r="M103" s="18">
        <f>IF($A103="","",IF($J103="","",IFERROR(SUMIFS('Scope Items'!$H$5:$H$104,'Scope Items'!$A$5:$A$104,$A103,'Scope Items'!$J$5:$J$104,"Included")*$J103,"")))</f>
        <v/>
      </c>
      <c r="N103" s="18">
        <f>IF($A103="","",IF(OR($L103="",$M103=""),"",IFERROR($L103-$M103,"")))</f>
        <v/>
      </c>
      <c r="O103" s="14" t="n"/>
      <c r="P103" s="14" t="n"/>
      <c r="Q103" s="19" t="n"/>
      <c r="R103" s="20">
        <f>IF($A103="","",IF(OR($E103="",$F103="",$H103=""),"Check dates",IF(OR(NOT(ISNUMBER($E103)),NOT(ISNUMBER($F103)),NOT(ISNUMBER($H103)),AND($G103&lt;&gt;"",NOT(ISNUMBER($G103)))),"Check date entries",IF(OR($E103&lt;Assumptions!$B$8,$F103&gt;Assumptions!$B$9),"Check date range",IF($F103&lt;$E103,"Check date order",IF(OR($H103&lt;$E103,$H103&gt;$F103),"Check renewal date",IF(AND($G103&lt;&gt;"",OR($G103&lt;$E103,$G103&gt;$F103)),"Check visit date",IF(OR($Q103="Canceled",$Q103="Expired"),"",IF($H103&lt;=TODAY(),"Review due",IF($H103&lt;=TODAY()+Assumptions!$B$6,"Review soon",""))))))))))</f>
        <v/>
      </c>
    </row>
    <row r="104" ht="34" customHeight="1">
      <c r="A104" s="14" t="n"/>
      <c r="B104" s="14" t="n"/>
      <c r="C104" s="14" t="n"/>
      <c r="D104" s="14" t="n"/>
      <c r="E104" s="30" t="n"/>
      <c r="F104" s="30" t="n"/>
      <c r="G104" s="30" t="n"/>
      <c r="H104" s="30" t="n"/>
      <c r="I104" s="14" t="n"/>
      <c r="J104" s="21">
        <f>IF($A104="","",IF($I104="","",IFERROR(VLOOKUP($I104,Assumptions!$E$5:$F$8,2,FALSE),"")))</f>
        <v/>
      </c>
      <c r="K104" s="14" t="n"/>
      <c r="L104" s="17" t="n"/>
      <c r="M104" s="22">
        <f>IF($A104="","",IF($J104="","",IFERROR(SUMIFS('Scope Items'!$H$5:$H$104,'Scope Items'!$A$5:$A$104,$A104,'Scope Items'!$J$5:$J$104,"Included")*$J104,"")))</f>
        <v/>
      </c>
      <c r="N104" s="22">
        <f>IF($A104="","",IF(OR($L104="",$M104=""),"",IFERROR($L104-$M104,"")))</f>
        <v/>
      </c>
      <c r="O104" s="14" t="n"/>
      <c r="P104" s="14" t="n"/>
      <c r="Q104" s="19" t="n"/>
      <c r="R104" s="23">
        <f>IF($A104="","",IF(OR($E104="",$F104="",$H104=""),"Check dates",IF(OR(NOT(ISNUMBER($E104)),NOT(ISNUMBER($F104)),NOT(ISNUMBER($H104)),AND($G104&lt;&gt;"",NOT(ISNUMBER($G104)))),"Check date entries",IF(OR($E104&lt;Assumptions!$B$8,$F104&gt;Assumptions!$B$9),"Check date range",IF($F104&lt;$E104,"Check date order",IF(OR($H104&lt;$E104,$H104&gt;$F104),"Check renewal date",IF(AND($G104&lt;&gt;"",OR($G104&lt;$E104,$G104&gt;$F104)),"Check visit date",IF(OR($Q104="Canceled",$Q104="Expired"),"",IF($H104&lt;=TODAY(),"Review due",IF($H104&lt;=TODAY()+Assumptions!$B$6,"Review soon",""))))))))))</f>
        <v/>
      </c>
    </row>
  </sheetData>
  <autoFilter ref="A4:R104"/>
  <conditionalFormatting sqref="A5:A104">
    <cfRule type="expression" priority="1" dxfId="1">
      <formula>AND($A5&lt;&gt;"",COUNTIF($A$5:$A$104,$A5)&gt;1)</formula>
    </cfRule>
  </conditionalFormatting>
  <conditionalFormatting sqref="Q5:Q104">
    <cfRule type="expression" priority="2" dxfId="0">
      <formula>$Q5="Active"</formula>
    </cfRule>
  </conditionalFormatting>
  <conditionalFormatting sqref="R5:R104">
    <cfRule type="expression" priority="3" dxfId="1">
      <formula>LEFT($R5,5)="Check"</formula>
    </cfRule>
    <cfRule type="expression" priority="4" dxfId="1">
      <formula>$R5="Review due"</formula>
    </cfRule>
    <cfRule type="expression" priority="5" dxfId="2">
      <formula>$R5="Review soon"</formula>
    </cfRule>
  </conditionalFormatting>
  <dataValidations count="4">
    <dataValidation sqref="I5:I104" showDropDown="0" showInputMessage="0" showErrorMessage="0" allowBlank="0" errorTitle="Check visit frequency" error="Choose a listed visit frequency." promptTitle="Visit frequency" prompt="Select how often the included scope is planned." type="list">
      <formula1>"Annual,Semiannual,Quarterly,Monthly"</formula1>
    </dataValidation>
    <dataValidation sqref="Q5:Q104" showDropDown="0" showInputMessage="0" showErrorMessage="0" allowBlank="0" errorTitle="Check agreement status" error="Choose a listed agreement status." type="list">
      <formula1>"Draft,Active,On Hold,Expired,Canceled"</formula1>
    </dataValidation>
    <dataValidation sqref="O5:P104" showDropDown="0" showInputMessage="0" showErrorMessage="0" allowBlank="0" errorTitle="Check responsibility" error="Choose Contractor, Customer, or Shared." type="list">
      <formula1>"Contractor,Customer,Shared"</formula1>
    </dataValidation>
    <dataValidation sqref="L5:L104" showDropDown="0" showInputMessage="0" showErrorMessage="0" allowBlank="0" errorTitle="Check annual price" error="Enter a number that is zero or greater." type="decimal" operator="greaterThanOrEqual">
      <formula1>0</formula1>
    </dataValidation>
  </dataValidations>
  <pageMargins left="0.3" right="0.3" top="0.5" bottom="0.5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K104"/>
  <sheetViews>
    <sheetView showGridLines="0"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6" customWidth="1" min="1" max="1"/>
    <col width="25" customWidth="1" min="2" max="2"/>
    <col width="50" customWidth="1" min="3" max="3"/>
    <col width="11" customWidth="1" min="4" max="4"/>
    <col width="12" customWidth="1" min="5" max="5"/>
    <col width="18" customWidth="1" min="6" max="6"/>
    <col width="19" customWidth="1" min="7" max="7"/>
    <col width="19" customWidth="1" min="8" max="8"/>
    <col width="16" customWidth="1" min="9" max="9"/>
    <col width="14" customWidth="1" min="10" max="10"/>
    <col width="20" customWidth="1" min="11" max="11"/>
  </cols>
  <sheetData>
    <row r="1" ht="27" customHeight="1">
      <c r="A1" s="1" t="inlineStr">
        <is>
          <t>Maintenance Scope Items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</row>
    <row r="2" ht="32" customHeight="1">
      <c r="A2" s="4" t="inlineStr">
        <is>
          <t>Enter per-visit scope estimates. Included line costs are multiplied by the agreement visit frequency for the annual planning estimate.</t>
        </is>
      </c>
    </row>
    <row r="3"/>
    <row r="4" ht="32" customHeight="1">
      <c r="A4" s="5" t="inlineStr">
        <is>
          <t>Agreement ID</t>
        </is>
      </c>
      <c r="B4" s="5" t="inlineStr">
        <is>
          <t>Covered Equipment</t>
        </is>
      </c>
      <c r="C4" s="5" t="inlineStr">
        <is>
          <t>Maintenance Description</t>
        </is>
      </c>
      <c r="D4" s="5" t="inlineStr">
        <is>
          <t>Quantity</t>
        </is>
      </c>
      <c r="E4" s="5" t="inlineStr">
        <is>
          <t>Unit</t>
        </is>
      </c>
      <c r="F4" s="5" t="inlineStr">
        <is>
          <t>Labor Hours (Total)</t>
        </is>
      </c>
      <c r="G4" s="5" t="inlineStr">
        <is>
          <t>Material Cost (Total)</t>
        </is>
      </c>
      <c r="H4" s="5" t="inlineStr">
        <is>
          <t>Estimated Line Cost</t>
        </is>
      </c>
      <c r="I4" s="5" t="inlineStr">
        <is>
          <t>Responsibility</t>
        </is>
      </c>
      <c r="J4" s="5" t="inlineStr">
        <is>
          <t>Scope Status</t>
        </is>
      </c>
      <c r="K4" s="5" t="inlineStr">
        <is>
          <t>Agreement Check</t>
        </is>
      </c>
    </row>
    <row r="5" ht="34" customHeight="1">
      <c r="A5" s="14" t="inlineStr">
        <is>
          <t>DEMO-SA-001</t>
        </is>
      </c>
      <c r="B5" s="14" t="inlineStr">
        <is>
          <t>Fictional Demo RTU-A1</t>
        </is>
      </c>
      <c r="C5" s="14" t="inlineStr">
        <is>
          <t>Inspect controls, electrical connections, drain, and standard filter.</t>
        </is>
      </c>
      <c r="D5" s="24" t="n">
        <v>1</v>
      </c>
      <c r="E5" s="19" t="inlineStr">
        <is>
          <t>system</t>
        </is>
      </c>
      <c r="F5" s="24" t="n">
        <v>1.5</v>
      </c>
      <c r="G5" s="17" t="n">
        <v>18</v>
      </c>
      <c r="H5" s="18">
        <f>IF($A5="","",IFERROR(IF($F5="",0,$F5)*Assumptions!$B$5+IF($G5="",0,$G5),""))</f>
        <v/>
      </c>
      <c r="I5" s="19" t="inlineStr">
        <is>
          <t>Contractor</t>
        </is>
      </c>
      <c r="J5" s="19" t="inlineStr">
        <is>
          <t>Included</t>
        </is>
      </c>
      <c r="K5" s="20">
        <f>IF($A5="","",IF(COUNTIF(Agreements!$A$5:$A$104,$A5)=1,"Matched",IF(COUNTIF(Agreements!$A$5:$A$104,$A5)=0,"Check agreement ID","Check duplicate ID")))</f>
        <v/>
      </c>
    </row>
    <row r="6" ht="34" customHeight="1">
      <c r="A6" s="14" t="inlineStr">
        <is>
          <t>DEMO-SA-001</t>
        </is>
      </c>
      <c r="B6" s="14" t="inlineStr">
        <is>
          <t>Fictional Demo RTU-A1</t>
        </is>
      </c>
      <c r="C6" s="14" t="inlineStr">
        <is>
          <t>Rinse accessible condenser coil when approved for the visit.</t>
        </is>
      </c>
      <c r="D6" s="24" t="n">
        <v>1</v>
      </c>
      <c r="E6" s="19" t="inlineStr">
        <is>
          <t>system</t>
        </is>
      </c>
      <c r="F6" s="24" t="n">
        <v>0.75</v>
      </c>
      <c r="G6" s="17" t="n">
        <v>10</v>
      </c>
      <c r="H6" s="22">
        <f>IF($A6="","",IFERROR(IF($F6="",0,$F6)*Assumptions!$B$5+IF($G6="",0,$G6),""))</f>
        <v/>
      </c>
      <c r="I6" s="19" t="inlineStr">
        <is>
          <t>Shared</t>
        </is>
      </c>
      <c r="J6" s="19" t="inlineStr">
        <is>
          <t>Optional</t>
        </is>
      </c>
      <c r="K6" s="23">
        <f>IF($A6="","",IF(COUNTIF(Agreements!$A$5:$A$104,$A6)=1,"Matched",IF(COUNTIF(Agreements!$A$5:$A$104,$A6)=0,"Check agreement ID","Check duplicate ID")))</f>
        <v/>
      </c>
    </row>
    <row r="7" ht="34" customHeight="1">
      <c r="A7" s="14" t="inlineStr">
        <is>
          <t>DEMO-SA-002</t>
        </is>
      </c>
      <c r="B7" s="14" t="inlineStr">
        <is>
          <t>Fictional Demo Split System-B1</t>
        </is>
      </c>
      <c r="C7" s="14" t="inlineStr">
        <is>
          <t>Inspect two zones, clean accessible components, and check drains.</t>
        </is>
      </c>
      <c r="D7" s="24" t="n">
        <v>2</v>
      </c>
      <c r="E7" s="19" t="inlineStr">
        <is>
          <t>system</t>
        </is>
      </c>
      <c r="F7" s="24" t="n">
        <v>2</v>
      </c>
      <c r="G7" s="17" t="n">
        <v>34</v>
      </c>
      <c r="H7" s="18">
        <f>IF($A7="","",IFERROR(IF($F7="",0,$F7)*Assumptions!$B$5+IF($G7="",0,$G7),""))</f>
        <v/>
      </c>
      <c r="I7" s="19" t="inlineStr">
        <is>
          <t>Contractor</t>
        </is>
      </c>
      <c r="J7" s="19" t="inlineStr">
        <is>
          <t>Included</t>
        </is>
      </c>
      <c r="K7" s="20">
        <f>IF($A7="","",IF(COUNTIF(Agreements!$A$5:$A$104,$A7)=1,"Matched",IF(COUNTIF(Agreements!$A$5:$A$104,$A7)=0,"Check agreement ID","Check duplicate ID")))</f>
        <v/>
      </c>
    </row>
    <row r="8" ht="34" customHeight="1">
      <c r="A8" s="14" t="inlineStr">
        <is>
          <t>DEMO-SA-003</t>
        </is>
      </c>
      <c r="B8" s="14" t="inlineStr">
        <is>
          <t>Fictional Demo Heat Pump-C1</t>
        </is>
      </c>
      <c r="C8" s="14" t="inlineStr">
        <is>
          <t>Annual heat-pump inspection and operating test.</t>
        </is>
      </c>
      <c r="D8" s="24" t="n">
        <v>1</v>
      </c>
      <c r="E8" s="19" t="inlineStr">
        <is>
          <t>system</t>
        </is>
      </c>
      <c r="F8" s="24" t="n">
        <v>2.25</v>
      </c>
      <c r="G8" s="17" t="n">
        <v>28</v>
      </c>
      <c r="H8" s="22">
        <f>IF($A8="","",IFERROR(IF($F8="",0,$F8)*Assumptions!$B$5+IF($G8="",0,$G8),""))</f>
        <v/>
      </c>
      <c r="I8" s="19" t="inlineStr">
        <is>
          <t>Contractor</t>
        </is>
      </c>
      <c r="J8" s="19" t="inlineStr">
        <is>
          <t>Included</t>
        </is>
      </c>
      <c r="K8" s="23">
        <f>IF($A8="","",IF(COUNTIF(Agreements!$A$5:$A$104,$A8)=1,"Matched",IF(COUNTIF(Agreements!$A$5:$A$104,$A8)=0,"Check agreement ID","Check duplicate ID")))</f>
        <v/>
      </c>
    </row>
    <row r="9" ht="34" customHeight="1">
      <c r="A9" s="14" t="inlineStr">
        <is>
          <t>DEMO-SA-004</t>
        </is>
      </c>
      <c r="B9" s="14" t="inlineStr">
        <is>
          <t>Fictional Demo RTU-D1</t>
        </is>
      </c>
      <c r="C9" s="14" t="inlineStr">
        <is>
          <t>Quarterly rooftop inspection, cleaning, and operating review.</t>
        </is>
      </c>
      <c r="D9" s="24" t="n">
        <v>1</v>
      </c>
      <c r="E9" s="19" t="inlineStr">
        <is>
          <t>system</t>
        </is>
      </c>
      <c r="F9" s="24" t="n">
        <v>2.5</v>
      </c>
      <c r="G9" s="17" t="n">
        <v>42</v>
      </c>
      <c r="H9" s="18">
        <f>IF($A9="","",IFERROR(IF($F9="",0,$F9)*Assumptions!$B$5+IF($G9="",0,$G9),""))</f>
        <v/>
      </c>
      <c r="I9" s="19" t="inlineStr">
        <is>
          <t>Contractor</t>
        </is>
      </c>
      <c r="J9" s="19" t="inlineStr">
        <is>
          <t>Included</t>
        </is>
      </c>
      <c r="K9" s="20">
        <f>IF($A9="","",IF(COUNTIF(Agreements!$A$5:$A$104,$A9)=1,"Matched",IF(COUNTIF(Agreements!$A$5:$A$104,$A9)=0,"Check agreement ID","Check duplicate ID")))</f>
        <v/>
      </c>
    </row>
    <row r="10" ht="34" customHeight="1">
      <c r="A10" s="14" t="inlineStr">
        <is>
          <t>DEMO-SA-005</t>
        </is>
      </c>
      <c r="B10" s="14" t="inlineStr">
        <is>
          <t>Fictional Demo Furnace-E1</t>
        </is>
      </c>
      <c r="C10" s="14" t="inlineStr">
        <is>
          <t>Inspect furnace, blower, controls, and customer-approved filter.</t>
        </is>
      </c>
      <c r="D10" s="24" t="n">
        <v>1</v>
      </c>
      <c r="E10" s="19" t="inlineStr">
        <is>
          <t>system</t>
        </is>
      </c>
      <c r="F10" s="24" t="n">
        <v>1.75</v>
      </c>
      <c r="G10" s="17" t="n">
        <v>22</v>
      </c>
      <c r="H10" s="22">
        <f>IF($A10="","",IFERROR(IF($F10="",0,$F10)*Assumptions!$B$5+IF($G10="",0,$G10),""))</f>
        <v/>
      </c>
      <c r="I10" s="19" t="inlineStr">
        <is>
          <t>Contractor</t>
        </is>
      </c>
      <c r="J10" s="19" t="inlineStr">
        <is>
          <t>Included</t>
        </is>
      </c>
      <c r="K10" s="23">
        <f>IF($A10="","",IF(COUNTIF(Agreements!$A$5:$A$104,$A10)=1,"Matched",IF(COUNTIF(Agreements!$A$5:$A$104,$A10)=0,"Check agreement ID","Check duplicate ID")))</f>
        <v/>
      </c>
    </row>
    <row r="11" ht="34" customHeight="1">
      <c r="A11" s="14" t="inlineStr">
        <is>
          <t>DEMO-SA-006</t>
        </is>
      </c>
      <c r="B11" s="14" t="inlineStr">
        <is>
          <t>Fictional Demo Air Handler-F1</t>
        </is>
      </c>
      <c r="C11" s="14" t="inlineStr">
        <is>
          <t>Expired sample air-handler inspection scope.</t>
        </is>
      </c>
      <c r="D11" s="24" t="n">
        <v>1</v>
      </c>
      <c r="E11" s="19" t="inlineStr">
        <is>
          <t>system</t>
        </is>
      </c>
      <c r="F11" s="24" t="n">
        <v>1.5</v>
      </c>
      <c r="G11" s="17" t="n">
        <v>20</v>
      </c>
      <c r="H11" s="18">
        <f>IF($A11="","",IFERROR(IF($F11="",0,$F11)*Assumptions!$B$5+IF($G11="",0,$G11),""))</f>
        <v/>
      </c>
      <c r="I11" s="19" t="inlineStr">
        <is>
          <t>Contractor</t>
        </is>
      </c>
      <c r="J11" s="19" t="inlineStr">
        <is>
          <t>Included</t>
        </is>
      </c>
      <c r="K11" s="20">
        <f>IF($A11="","",IF(COUNTIF(Agreements!$A$5:$A$104,$A11)=1,"Matched",IF(COUNTIF(Agreements!$A$5:$A$104,$A11)=0,"Check agreement ID","Check duplicate ID")))</f>
        <v/>
      </c>
    </row>
    <row r="12" ht="34" customHeight="1">
      <c r="A12" s="14" t="inlineStr">
        <is>
          <t>DEMO-SA-007</t>
        </is>
      </c>
      <c r="B12" s="14" t="inlineStr">
        <is>
          <t>Fictional Demo Mini-Split-G1</t>
        </is>
      </c>
      <c r="C12" s="14" t="inlineStr">
        <is>
          <t>Canceled sample mini-split cleaning and operating check.</t>
        </is>
      </c>
      <c r="D12" s="24" t="n">
        <v>1</v>
      </c>
      <c r="E12" s="19" t="inlineStr">
        <is>
          <t>system</t>
        </is>
      </c>
      <c r="F12" s="24" t="n">
        <v>1.25</v>
      </c>
      <c r="G12" s="17" t="n">
        <v>16</v>
      </c>
      <c r="H12" s="22">
        <f>IF($A12="","",IFERROR(IF($F12="",0,$F12)*Assumptions!$B$5+IF($G12="",0,$G12),""))</f>
        <v/>
      </c>
      <c r="I12" s="19" t="inlineStr">
        <is>
          <t>Contractor</t>
        </is>
      </c>
      <c r="J12" s="19" t="inlineStr">
        <is>
          <t>Included</t>
        </is>
      </c>
      <c r="K12" s="23">
        <f>IF($A12="","",IF(COUNTIF(Agreements!$A$5:$A$104,$A12)=1,"Matched",IF(COUNTIF(Agreements!$A$5:$A$104,$A12)=0,"Check agreement ID","Check duplicate ID")))</f>
        <v/>
      </c>
    </row>
    <row r="13" ht="34" customHeight="1">
      <c r="A13" s="14" t="inlineStr">
        <is>
          <t>DEMO-SA-008</t>
        </is>
      </c>
      <c r="B13" s="14" t="inlineStr">
        <is>
          <t>Fictional Demo Fan Coil-H1</t>
        </is>
      </c>
      <c r="C13" s="14" t="inlineStr">
        <is>
          <t>Monthly filter check and basic operating inspection.</t>
        </is>
      </c>
      <c r="D13" s="24" t="n">
        <v>1</v>
      </c>
      <c r="E13" s="19" t="inlineStr">
        <is>
          <t>visit</t>
        </is>
      </c>
      <c r="F13" s="24" t="n">
        <v>0.75</v>
      </c>
      <c r="G13" s="17" t="n">
        <v>12</v>
      </c>
      <c r="H13" s="18">
        <f>IF($A13="","",IFERROR(IF($F13="",0,$F13)*Assumptions!$B$5+IF($G13="",0,$G13),""))</f>
        <v/>
      </c>
      <c r="I13" s="19" t="inlineStr">
        <is>
          <t>Shared</t>
        </is>
      </c>
      <c r="J13" s="19" t="inlineStr">
        <is>
          <t>Included</t>
        </is>
      </c>
      <c r="K13" s="20">
        <f>IF($A13="","",IF(COUNTIF(Agreements!$A$5:$A$104,$A13)=1,"Matched",IF(COUNTIF(Agreements!$A$5:$A$104,$A13)=0,"Check agreement ID","Check duplicate ID")))</f>
        <v/>
      </c>
    </row>
    <row r="14" ht="34" customHeight="1">
      <c r="A14" s="14" t="inlineStr">
        <is>
          <t>DEMO-SA-009</t>
        </is>
      </c>
      <c r="B14" s="14" t="inlineStr">
        <is>
          <t>Fictional Demo Package Unit-I1</t>
        </is>
      </c>
      <c r="C14" s="14" t="inlineStr">
        <is>
          <t>Quarterly package-unit inspection and drain maintenance.</t>
        </is>
      </c>
      <c r="D14" s="24" t="n">
        <v>1</v>
      </c>
      <c r="E14" s="19" t="inlineStr">
        <is>
          <t>system</t>
        </is>
      </c>
      <c r="F14" s="24" t="n">
        <v>1.5</v>
      </c>
      <c r="G14" s="17" t="n">
        <v>25</v>
      </c>
      <c r="H14" s="22">
        <f>IF($A14="","",IFERROR(IF($F14="",0,$F14)*Assumptions!$B$5+IF($G14="",0,$G14),""))</f>
        <v/>
      </c>
      <c r="I14" s="19" t="inlineStr">
        <is>
          <t>Contractor</t>
        </is>
      </c>
      <c r="J14" s="19" t="inlineStr">
        <is>
          <t>Included</t>
        </is>
      </c>
      <c r="K14" s="23">
        <f>IF($A14="","",IF(COUNTIF(Agreements!$A$5:$A$104,$A14)=1,"Matched",IF(COUNTIF(Agreements!$A$5:$A$104,$A14)=0,"Check agreement ID","Check duplicate ID")))</f>
        <v/>
      </c>
    </row>
    <row r="15" ht="34" customHeight="1">
      <c r="A15" s="14" t="inlineStr">
        <is>
          <t>DEMO-SA-010</t>
        </is>
      </c>
      <c r="B15" s="14" t="inlineStr">
        <is>
          <t>Fictional Demo Heat Pump-J1</t>
        </is>
      </c>
      <c r="C15" s="14" t="inlineStr">
        <is>
          <t>Semiannual heat-pump inspection, cleaning, and operating test.</t>
        </is>
      </c>
      <c r="D15" s="24" t="n">
        <v>1</v>
      </c>
      <c r="E15" s="19" t="inlineStr">
        <is>
          <t>system</t>
        </is>
      </c>
      <c r="F15" s="24" t="n">
        <v>2</v>
      </c>
      <c r="G15" s="17" t="n">
        <v>55</v>
      </c>
      <c r="H15" s="18">
        <f>IF($A15="","",IFERROR(IF($F15="",0,$F15)*Assumptions!$B$5+IF($G15="",0,$G15),""))</f>
        <v/>
      </c>
      <c r="I15" s="19" t="inlineStr">
        <is>
          <t>Contractor</t>
        </is>
      </c>
      <c r="J15" s="19" t="inlineStr">
        <is>
          <t>Included</t>
        </is>
      </c>
      <c r="K15" s="20">
        <f>IF($A15="","",IF(COUNTIF(Agreements!$A$5:$A$104,$A15)=1,"Matched",IF(COUNTIF(Agreements!$A$5:$A$104,$A15)=0,"Check agreement ID","Check duplicate ID")))</f>
        <v/>
      </c>
    </row>
    <row r="16" ht="34" customHeight="1">
      <c r="A16" s="14" t="n"/>
      <c r="B16" s="14" t="n"/>
      <c r="C16" s="14" t="n"/>
      <c r="D16" s="24" t="n"/>
      <c r="E16" s="19" t="n"/>
      <c r="F16" s="24" t="n"/>
      <c r="G16" s="17" t="n"/>
      <c r="H16" s="22">
        <f>IF($A16="","",IFERROR(IF($F16="",0,$F16)*Assumptions!$B$5+IF($G16="",0,$G16),""))</f>
        <v/>
      </c>
      <c r="I16" s="19" t="n"/>
      <c r="J16" s="19" t="n"/>
      <c r="K16" s="23">
        <f>IF($A16="","",IF(COUNTIF(Agreements!$A$5:$A$104,$A16)=1,"Matched",IF(COUNTIF(Agreements!$A$5:$A$104,$A16)=0,"Check agreement ID","Check duplicate ID")))</f>
        <v/>
      </c>
    </row>
    <row r="17" ht="34" customHeight="1">
      <c r="A17" s="14" t="n"/>
      <c r="B17" s="14" t="n"/>
      <c r="C17" s="14" t="n"/>
      <c r="D17" s="24" t="n"/>
      <c r="E17" s="19" t="n"/>
      <c r="F17" s="24" t="n"/>
      <c r="G17" s="17" t="n"/>
      <c r="H17" s="18">
        <f>IF($A17="","",IFERROR(IF($F17="",0,$F17)*Assumptions!$B$5+IF($G17="",0,$G17),""))</f>
        <v/>
      </c>
      <c r="I17" s="19" t="n"/>
      <c r="J17" s="19" t="n"/>
      <c r="K17" s="20">
        <f>IF($A17="","",IF(COUNTIF(Agreements!$A$5:$A$104,$A17)=1,"Matched",IF(COUNTIF(Agreements!$A$5:$A$104,$A17)=0,"Check agreement ID","Check duplicate ID")))</f>
        <v/>
      </c>
    </row>
    <row r="18" ht="34" customHeight="1">
      <c r="A18" s="14" t="n"/>
      <c r="B18" s="14" t="n"/>
      <c r="C18" s="14" t="n"/>
      <c r="D18" s="24" t="n"/>
      <c r="E18" s="19" t="n"/>
      <c r="F18" s="24" t="n"/>
      <c r="G18" s="17" t="n"/>
      <c r="H18" s="22">
        <f>IF($A18="","",IFERROR(IF($F18="",0,$F18)*Assumptions!$B$5+IF($G18="",0,$G18),""))</f>
        <v/>
      </c>
      <c r="I18" s="19" t="n"/>
      <c r="J18" s="19" t="n"/>
      <c r="K18" s="23">
        <f>IF($A18="","",IF(COUNTIF(Agreements!$A$5:$A$104,$A18)=1,"Matched",IF(COUNTIF(Agreements!$A$5:$A$104,$A18)=0,"Check agreement ID","Check duplicate ID")))</f>
        <v/>
      </c>
    </row>
    <row r="19" ht="34" customHeight="1">
      <c r="A19" s="14" t="n"/>
      <c r="B19" s="14" t="n"/>
      <c r="C19" s="14" t="n"/>
      <c r="D19" s="24" t="n"/>
      <c r="E19" s="19" t="n"/>
      <c r="F19" s="24" t="n"/>
      <c r="G19" s="17" t="n"/>
      <c r="H19" s="18">
        <f>IF($A19="","",IFERROR(IF($F19="",0,$F19)*Assumptions!$B$5+IF($G19="",0,$G19),""))</f>
        <v/>
      </c>
      <c r="I19" s="19" t="n"/>
      <c r="J19" s="19" t="n"/>
      <c r="K19" s="20">
        <f>IF($A19="","",IF(COUNTIF(Agreements!$A$5:$A$104,$A19)=1,"Matched",IF(COUNTIF(Agreements!$A$5:$A$104,$A19)=0,"Check agreement ID","Check duplicate ID")))</f>
        <v/>
      </c>
    </row>
    <row r="20" ht="34" customHeight="1">
      <c r="A20" s="14" t="n"/>
      <c r="B20" s="14" t="n"/>
      <c r="C20" s="14" t="n"/>
      <c r="D20" s="24" t="n"/>
      <c r="E20" s="19" t="n"/>
      <c r="F20" s="24" t="n"/>
      <c r="G20" s="17" t="n"/>
      <c r="H20" s="22">
        <f>IF($A20="","",IFERROR(IF($F20="",0,$F20)*Assumptions!$B$5+IF($G20="",0,$G20),""))</f>
        <v/>
      </c>
      <c r="I20" s="19" t="n"/>
      <c r="J20" s="19" t="n"/>
      <c r="K20" s="23">
        <f>IF($A20="","",IF(COUNTIF(Agreements!$A$5:$A$104,$A20)=1,"Matched",IF(COUNTIF(Agreements!$A$5:$A$104,$A20)=0,"Check agreement ID","Check duplicate ID")))</f>
        <v/>
      </c>
    </row>
    <row r="21" ht="34" customHeight="1">
      <c r="A21" s="14" t="n"/>
      <c r="B21" s="14" t="n"/>
      <c r="C21" s="14" t="n"/>
      <c r="D21" s="24" t="n"/>
      <c r="E21" s="19" t="n"/>
      <c r="F21" s="24" t="n"/>
      <c r="G21" s="17" t="n"/>
      <c r="H21" s="18">
        <f>IF($A21="","",IFERROR(IF($F21="",0,$F21)*Assumptions!$B$5+IF($G21="",0,$G21),""))</f>
        <v/>
      </c>
      <c r="I21" s="19" t="n"/>
      <c r="J21" s="19" t="n"/>
      <c r="K21" s="20">
        <f>IF($A21="","",IF(COUNTIF(Agreements!$A$5:$A$104,$A21)=1,"Matched",IF(COUNTIF(Agreements!$A$5:$A$104,$A21)=0,"Check agreement ID","Check duplicate ID")))</f>
        <v/>
      </c>
    </row>
    <row r="22" ht="34" customHeight="1">
      <c r="A22" s="14" t="n"/>
      <c r="B22" s="14" t="n"/>
      <c r="C22" s="14" t="n"/>
      <c r="D22" s="24" t="n"/>
      <c r="E22" s="19" t="n"/>
      <c r="F22" s="24" t="n"/>
      <c r="G22" s="17" t="n"/>
      <c r="H22" s="22">
        <f>IF($A22="","",IFERROR(IF($F22="",0,$F22)*Assumptions!$B$5+IF($G22="",0,$G22),""))</f>
        <v/>
      </c>
      <c r="I22" s="19" t="n"/>
      <c r="J22" s="19" t="n"/>
      <c r="K22" s="23">
        <f>IF($A22="","",IF(COUNTIF(Agreements!$A$5:$A$104,$A22)=1,"Matched",IF(COUNTIF(Agreements!$A$5:$A$104,$A22)=0,"Check agreement ID","Check duplicate ID")))</f>
        <v/>
      </c>
    </row>
    <row r="23" ht="34" customHeight="1">
      <c r="A23" s="14" t="n"/>
      <c r="B23" s="14" t="n"/>
      <c r="C23" s="14" t="n"/>
      <c r="D23" s="24" t="n"/>
      <c r="E23" s="19" t="n"/>
      <c r="F23" s="24" t="n"/>
      <c r="G23" s="17" t="n"/>
      <c r="H23" s="18">
        <f>IF($A23="","",IFERROR(IF($F23="",0,$F23)*Assumptions!$B$5+IF($G23="",0,$G23),""))</f>
        <v/>
      </c>
      <c r="I23" s="19" t="n"/>
      <c r="J23" s="19" t="n"/>
      <c r="K23" s="20">
        <f>IF($A23="","",IF(COUNTIF(Agreements!$A$5:$A$104,$A23)=1,"Matched",IF(COUNTIF(Agreements!$A$5:$A$104,$A23)=0,"Check agreement ID","Check duplicate ID")))</f>
        <v/>
      </c>
    </row>
    <row r="24" ht="34" customHeight="1">
      <c r="A24" s="14" t="n"/>
      <c r="B24" s="14" t="n"/>
      <c r="C24" s="14" t="n"/>
      <c r="D24" s="24" t="n"/>
      <c r="E24" s="19" t="n"/>
      <c r="F24" s="24" t="n"/>
      <c r="G24" s="17" t="n"/>
      <c r="H24" s="22">
        <f>IF($A24="","",IFERROR(IF($F24="",0,$F24)*Assumptions!$B$5+IF($G24="",0,$G24),""))</f>
        <v/>
      </c>
      <c r="I24" s="19" t="n"/>
      <c r="J24" s="19" t="n"/>
      <c r="K24" s="23">
        <f>IF($A24="","",IF(COUNTIF(Agreements!$A$5:$A$104,$A24)=1,"Matched",IF(COUNTIF(Agreements!$A$5:$A$104,$A24)=0,"Check agreement ID","Check duplicate ID")))</f>
        <v/>
      </c>
    </row>
    <row r="25" ht="34" customHeight="1">
      <c r="A25" s="14" t="n"/>
      <c r="B25" s="14" t="n"/>
      <c r="C25" s="14" t="n"/>
      <c r="D25" s="24" t="n"/>
      <c r="E25" s="19" t="n"/>
      <c r="F25" s="24" t="n"/>
      <c r="G25" s="17" t="n"/>
      <c r="H25" s="18">
        <f>IF($A25="","",IFERROR(IF($F25="",0,$F25)*Assumptions!$B$5+IF($G25="",0,$G25),""))</f>
        <v/>
      </c>
      <c r="I25" s="19" t="n"/>
      <c r="J25" s="19" t="n"/>
      <c r="K25" s="20">
        <f>IF($A25="","",IF(COUNTIF(Agreements!$A$5:$A$104,$A25)=1,"Matched",IF(COUNTIF(Agreements!$A$5:$A$104,$A25)=0,"Check agreement ID","Check duplicate ID")))</f>
        <v/>
      </c>
    </row>
    <row r="26" ht="34" customHeight="1">
      <c r="A26" s="14" t="n"/>
      <c r="B26" s="14" t="n"/>
      <c r="C26" s="14" t="n"/>
      <c r="D26" s="24" t="n"/>
      <c r="E26" s="19" t="n"/>
      <c r="F26" s="24" t="n"/>
      <c r="G26" s="17" t="n"/>
      <c r="H26" s="22">
        <f>IF($A26="","",IFERROR(IF($F26="",0,$F26)*Assumptions!$B$5+IF($G26="",0,$G26),""))</f>
        <v/>
      </c>
      <c r="I26" s="19" t="n"/>
      <c r="J26" s="19" t="n"/>
      <c r="K26" s="23">
        <f>IF($A26="","",IF(COUNTIF(Agreements!$A$5:$A$104,$A26)=1,"Matched",IF(COUNTIF(Agreements!$A$5:$A$104,$A26)=0,"Check agreement ID","Check duplicate ID")))</f>
        <v/>
      </c>
    </row>
    <row r="27" ht="34" customHeight="1">
      <c r="A27" s="14" t="n"/>
      <c r="B27" s="14" t="n"/>
      <c r="C27" s="14" t="n"/>
      <c r="D27" s="24" t="n"/>
      <c r="E27" s="19" t="n"/>
      <c r="F27" s="24" t="n"/>
      <c r="G27" s="17" t="n"/>
      <c r="H27" s="18">
        <f>IF($A27="","",IFERROR(IF($F27="",0,$F27)*Assumptions!$B$5+IF($G27="",0,$G27),""))</f>
        <v/>
      </c>
      <c r="I27" s="19" t="n"/>
      <c r="J27" s="19" t="n"/>
      <c r="K27" s="20">
        <f>IF($A27="","",IF(COUNTIF(Agreements!$A$5:$A$104,$A27)=1,"Matched",IF(COUNTIF(Agreements!$A$5:$A$104,$A27)=0,"Check agreement ID","Check duplicate ID")))</f>
        <v/>
      </c>
    </row>
    <row r="28" ht="34" customHeight="1">
      <c r="A28" s="14" t="n"/>
      <c r="B28" s="14" t="n"/>
      <c r="C28" s="14" t="n"/>
      <c r="D28" s="24" t="n"/>
      <c r="E28" s="19" t="n"/>
      <c r="F28" s="24" t="n"/>
      <c r="G28" s="17" t="n"/>
      <c r="H28" s="22">
        <f>IF($A28="","",IFERROR(IF($F28="",0,$F28)*Assumptions!$B$5+IF($G28="",0,$G28),""))</f>
        <v/>
      </c>
      <c r="I28" s="19" t="n"/>
      <c r="J28" s="19" t="n"/>
      <c r="K28" s="23">
        <f>IF($A28="","",IF(COUNTIF(Agreements!$A$5:$A$104,$A28)=1,"Matched",IF(COUNTIF(Agreements!$A$5:$A$104,$A28)=0,"Check agreement ID","Check duplicate ID")))</f>
        <v/>
      </c>
    </row>
    <row r="29" ht="34" customHeight="1">
      <c r="A29" s="14" t="n"/>
      <c r="B29" s="14" t="n"/>
      <c r="C29" s="14" t="n"/>
      <c r="D29" s="24" t="n"/>
      <c r="E29" s="19" t="n"/>
      <c r="F29" s="24" t="n"/>
      <c r="G29" s="17" t="n"/>
      <c r="H29" s="18">
        <f>IF($A29="","",IFERROR(IF($F29="",0,$F29)*Assumptions!$B$5+IF($G29="",0,$G29),""))</f>
        <v/>
      </c>
      <c r="I29" s="19" t="n"/>
      <c r="J29" s="19" t="n"/>
      <c r="K29" s="20">
        <f>IF($A29="","",IF(COUNTIF(Agreements!$A$5:$A$104,$A29)=1,"Matched",IF(COUNTIF(Agreements!$A$5:$A$104,$A29)=0,"Check agreement ID","Check duplicate ID")))</f>
        <v/>
      </c>
    </row>
    <row r="30" ht="34" customHeight="1">
      <c r="A30" s="14" t="n"/>
      <c r="B30" s="14" t="n"/>
      <c r="C30" s="14" t="n"/>
      <c r="D30" s="24" t="n"/>
      <c r="E30" s="19" t="n"/>
      <c r="F30" s="24" t="n"/>
      <c r="G30" s="17" t="n"/>
      <c r="H30" s="22">
        <f>IF($A30="","",IFERROR(IF($F30="",0,$F30)*Assumptions!$B$5+IF($G30="",0,$G30),""))</f>
        <v/>
      </c>
      <c r="I30" s="19" t="n"/>
      <c r="J30" s="19" t="n"/>
      <c r="K30" s="23">
        <f>IF($A30="","",IF(COUNTIF(Agreements!$A$5:$A$104,$A30)=1,"Matched",IF(COUNTIF(Agreements!$A$5:$A$104,$A30)=0,"Check agreement ID","Check duplicate ID")))</f>
        <v/>
      </c>
    </row>
    <row r="31" ht="34" customHeight="1">
      <c r="A31" s="14" t="n"/>
      <c r="B31" s="14" t="n"/>
      <c r="C31" s="14" t="n"/>
      <c r="D31" s="24" t="n"/>
      <c r="E31" s="19" t="n"/>
      <c r="F31" s="24" t="n"/>
      <c r="G31" s="17" t="n"/>
      <c r="H31" s="18">
        <f>IF($A31="","",IFERROR(IF($F31="",0,$F31)*Assumptions!$B$5+IF($G31="",0,$G31),""))</f>
        <v/>
      </c>
      <c r="I31" s="19" t="n"/>
      <c r="J31" s="19" t="n"/>
      <c r="K31" s="20">
        <f>IF($A31="","",IF(COUNTIF(Agreements!$A$5:$A$104,$A31)=1,"Matched",IF(COUNTIF(Agreements!$A$5:$A$104,$A31)=0,"Check agreement ID","Check duplicate ID")))</f>
        <v/>
      </c>
    </row>
    <row r="32" ht="34" customHeight="1">
      <c r="A32" s="14" t="n"/>
      <c r="B32" s="14" t="n"/>
      <c r="C32" s="14" t="n"/>
      <c r="D32" s="24" t="n"/>
      <c r="E32" s="19" t="n"/>
      <c r="F32" s="24" t="n"/>
      <c r="G32" s="17" t="n"/>
      <c r="H32" s="22">
        <f>IF($A32="","",IFERROR(IF($F32="",0,$F32)*Assumptions!$B$5+IF($G32="",0,$G32),""))</f>
        <v/>
      </c>
      <c r="I32" s="19" t="n"/>
      <c r="J32" s="19" t="n"/>
      <c r="K32" s="23">
        <f>IF($A32="","",IF(COUNTIF(Agreements!$A$5:$A$104,$A32)=1,"Matched",IF(COUNTIF(Agreements!$A$5:$A$104,$A32)=0,"Check agreement ID","Check duplicate ID")))</f>
        <v/>
      </c>
    </row>
    <row r="33" ht="34" customHeight="1">
      <c r="A33" s="14" t="n"/>
      <c r="B33" s="14" t="n"/>
      <c r="C33" s="14" t="n"/>
      <c r="D33" s="24" t="n"/>
      <c r="E33" s="19" t="n"/>
      <c r="F33" s="24" t="n"/>
      <c r="G33" s="17" t="n"/>
      <c r="H33" s="18">
        <f>IF($A33="","",IFERROR(IF($F33="",0,$F33)*Assumptions!$B$5+IF($G33="",0,$G33),""))</f>
        <v/>
      </c>
      <c r="I33" s="19" t="n"/>
      <c r="J33" s="19" t="n"/>
      <c r="K33" s="20">
        <f>IF($A33="","",IF(COUNTIF(Agreements!$A$5:$A$104,$A33)=1,"Matched",IF(COUNTIF(Agreements!$A$5:$A$104,$A33)=0,"Check agreement ID","Check duplicate ID")))</f>
        <v/>
      </c>
    </row>
    <row r="34" ht="34" customHeight="1">
      <c r="A34" s="14" t="n"/>
      <c r="B34" s="14" t="n"/>
      <c r="C34" s="14" t="n"/>
      <c r="D34" s="24" t="n"/>
      <c r="E34" s="19" t="n"/>
      <c r="F34" s="24" t="n"/>
      <c r="G34" s="17" t="n"/>
      <c r="H34" s="22">
        <f>IF($A34="","",IFERROR(IF($F34="",0,$F34)*Assumptions!$B$5+IF($G34="",0,$G34),""))</f>
        <v/>
      </c>
      <c r="I34" s="19" t="n"/>
      <c r="J34" s="19" t="n"/>
      <c r="K34" s="23">
        <f>IF($A34="","",IF(COUNTIF(Agreements!$A$5:$A$104,$A34)=1,"Matched",IF(COUNTIF(Agreements!$A$5:$A$104,$A34)=0,"Check agreement ID","Check duplicate ID")))</f>
        <v/>
      </c>
    </row>
    <row r="35" ht="34" customHeight="1">
      <c r="A35" s="14" t="n"/>
      <c r="B35" s="14" t="n"/>
      <c r="C35" s="14" t="n"/>
      <c r="D35" s="24" t="n"/>
      <c r="E35" s="19" t="n"/>
      <c r="F35" s="24" t="n"/>
      <c r="G35" s="17" t="n"/>
      <c r="H35" s="18">
        <f>IF($A35="","",IFERROR(IF($F35="",0,$F35)*Assumptions!$B$5+IF($G35="",0,$G35),""))</f>
        <v/>
      </c>
      <c r="I35" s="19" t="n"/>
      <c r="J35" s="19" t="n"/>
      <c r="K35" s="20">
        <f>IF($A35="","",IF(COUNTIF(Agreements!$A$5:$A$104,$A35)=1,"Matched",IF(COUNTIF(Agreements!$A$5:$A$104,$A35)=0,"Check agreement ID","Check duplicate ID")))</f>
        <v/>
      </c>
    </row>
    <row r="36" ht="34" customHeight="1">
      <c r="A36" s="14" t="n"/>
      <c r="B36" s="14" t="n"/>
      <c r="C36" s="14" t="n"/>
      <c r="D36" s="24" t="n"/>
      <c r="E36" s="19" t="n"/>
      <c r="F36" s="24" t="n"/>
      <c r="G36" s="17" t="n"/>
      <c r="H36" s="22">
        <f>IF($A36="","",IFERROR(IF($F36="",0,$F36)*Assumptions!$B$5+IF($G36="",0,$G36),""))</f>
        <v/>
      </c>
      <c r="I36" s="19" t="n"/>
      <c r="J36" s="19" t="n"/>
      <c r="K36" s="23">
        <f>IF($A36="","",IF(COUNTIF(Agreements!$A$5:$A$104,$A36)=1,"Matched",IF(COUNTIF(Agreements!$A$5:$A$104,$A36)=0,"Check agreement ID","Check duplicate ID")))</f>
        <v/>
      </c>
    </row>
    <row r="37" ht="34" customHeight="1">
      <c r="A37" s="14" t="n"/>
      <c r="B37" s="14" t="n"/>
      <c r="C37" s="14" t="n"/>
      <c r="D37" s="24" t="n"/>
      <c r="E37" s="19" t="n"/>
      <c r="F37" s="24" t="n"/>
      <c r="G37" s="17" t="n"/>
      <c r="H37" s="18">
        <f>IF($A37="","",IFERROR(IF($F37="",0,$F37)*Assumptions!$B$5+IF($G37="",0,$G37),""))</f>
        <v/>
      </c>
      <c r="I37" s="19" t="n"/>
      <c r="J37" s="19" t="n"/>
      <c r="K37" s="20">
        <f>IF($A37="","",IF(COUNTIF(Agreements!$A$5:$A$104,$A37)=1,"Matched",IF(COUNTIF(Agreements!$A$5:$A$104,$A37)=0,"Check agreement ID","Check duplicate ID")))</f>
        <v/>
      </c>
    </row>
    <row r="38" ht="34" customHeight="1">
      <c r="A38" s="14" t="n"/>
      <c r="B38" s="14" t="n"/>
      <c r="C38" s="14" t="n"/>
      <c r="D38" s="24" t="n"/>
      <c r="E38" s="19" t="n"/>
      <c r="F38" s="24" t="n"/>
      <c r="G38" s="17" t="n"/>
      <c r="H38" s="22">
        <f>IF($A38="","",IFERROR(IF($F38="",0,$F38)*Assumptions!$B$5+IF($G38="",0,$G38),""))</f>
        <v/>
      </c>
      <c r="I38" s="19" t="n"/>
      <c r="J38" s="19" t="n"/>
      <c r="K38" s="23">
        <f>IF($A38="","",IF(COUNTIF(Agreements!$A$5:$A$104,$A38)=1,"Matched",IF(COUNTIF(Agreements!$A$5:$A$104,$A38)=0,"Check agreement ID","Check duplicate ID")))</f>
        <v/>
      </c>
    </row>
    <row r="39" ht="34" customHeight="1">
      <c r="A39" s="14" t="n"/>
      <c r="B39" s="14" t="n"/>
      <c r="C39" s="14" t="n"/>
      <c r="D39" s="24" t="n"/>
      <c r="E39" s="19" t="n"/>
      <c r="F39" s="24" t="n"/>
      <c r="G39" s="17" t="n"/>
      <c r="H39" s="18">
        <f>IF($A39="","",IFERROR(IF($F39="",0,$F39)*Assumptions!$B$5+IF($G39="",0,$G39),""))</f>
        <v/>
      </c>
      <c r="I39" s="19" t="n"/>
      <c r="J39" s="19" t="n"/>
      <c r="K39" s="20">
        <f>IF($A39="","",IF(COUNTIF(Agreements!$A$5:$A$104,$A39)=1,"Matched",IF(COUNTIF(Agreements!$A$5:$A$104,$A39)=0,"Check agreement ID","Check duplicate ID")))</f>
        <v/>
      </c>
    </row>
    <row r="40" ht="34" customHeight="1">
      <c r="A40" s="14" t="n"/>
      <c r="B40" s="14" t="n"/>
      <c r="C40" s="14" t="n"/>
      <c r="D40" s="24" t="n"/>
      <c r="E40" s="19" t="n"/>
      <c r="F40" s="24" t="n"/>
      <c r="G40" s="17" t="n"/>
      <c r="H40" s="22">
        <f>IF($A40="","",IFERROR(IF($F40="",0,$F40)*Assumptions!$B$5+IF($G40="",0,$G40),""))</f>
        <v/>
      </c>
      <c r="I40" s="19" t="n"/>
      <c r="J40" s="19" t="n"/>
      <c r="K40" s="23">
        <f>IF($A40="","",IF(COUNTIF(Agreements!$A$5:$A$104,$A40)=1,"Matched",IF(COUNTIF(Agreements!$A$5:$A$104,$A40)=0,"Check agreement ID","Check duplicate ID")))</f>
        <v/>
      </c>
    </row>
    <row r="41" ht="34" customHeight="1">
      <c r="A41" s="14" t="n"/>
      <c r="B41" s="14" t="n"/>
      <c r="C41" s="14" t="n"/>
      <c r="D41" s="24" t="n"/>
      <c r="E41" s="19" t="n"/>
      <c r="F41" s="24" t="n"/>
      <c r="G41" s="17" t="n"/>
      <c r="H41" s="18">
        <f>IF($A41="","",IFERROR(IF($F41="",0,$F41)*Assumptions!$B$5+IF($G41="",0,$G41),""))</f>
        <v/>
      </c>
      <c r="I41" s="19" t="n"/>
      <c r="J41" s="19" t="n"/>
      <c r="K41" s="20">
        <f>IF($A41="","",IF(COUNTIF(Agreements!$A$5:$A$104,$A41)=1,"Matched",IF(COUNTIF(Agreements!$A$5:$A$104,$A41)=0,"Check agreement ID","Check duplicate ID")))</f>
        <v/>
      </c>
    </row>
    <row r="42" ht="34" customHeight="1">
      <c r="A42" s="14" t="n"/>
      <c r="B42" s="14" t="n"/>
      <c r="C42" s="14" t="n"/>
      <c r="D42" s="24" t="n"/>
      <c r="E42" s="19" t="n"/>
      <c r="F42" s="24" t="n"/>
      <c r="G42" s="17" t="n"/>
      <c r="H42" s="22">
        <f>IF($A42="","",IFERROR(IF($F42="",0,$F42)*Assumptions!$B$5+IF($G42="",0,$G42),""))</f>
        <v/>
      </c>
      <c r="I42" s="19" t="n"/>
      <c r="J42" s="19" t="n"/>
      <c r="K42" s="23">
        <f>IF($A42="","",IF(COUNTIF(Agreements!$A$5:$A$104,$A42)=1,"Matched",IF(COUNTIF(Agreements!$A$5:$A$104,$A42)=0,"Check agreement ID","Check duplicate ID")))</f>
        <v/>
      </c>
    </row>
    <row r="43" ht="34" customHeight="1">
      <c r="A43" s="14" t="n"/>
      <c r="B43" s="14" t="n"/>
      <c r="C43" s="14" t="n"/>
      <c r="D43" s="24" t="n"/>
      <c r="E43" s="19" t="n"/>
      <c r="F43" s="24" t="n"/>
      <c r="G43" s="17" t="n"/>
      <c r="H43" s="18">
        <f>IF($A43="","",IFERROR(IF($F43="",0,$F43)*Assumptions!$B$5+IF($G43="",0,$G43),""))</f>
        <v/>
      </c>
      <c r="I43" s="19" t="n"/>
      <c r="J43" s="19" t="n"/>
      <c r="K43" s="20">
        <f>IF($A43="","",IF(COUNTIF(Agreements!$A$5:$A$104,$A43)=1,"Matched",IF(COUNTIF(Agreements!$A$5:$A$104,$A43)=0,"Check agreement ID","Check duplicate ID")))</f>
        <v/>
      </c>
    </row>
    <row r="44" ht="34" customHeight="1">
      <c r="A44" s="14" t="n"/>
      <c r="B44" s="14" t="n"/>
      <c r="C44" s="14" t="n"/>
      <c r="D44" s="24" t="n"/>
      <c r="E44" s="19" t="n"/>
      <c r="F44" s="24" t="n"/>
      <c r="G44" s="17" t="n"/>
      <c r="H44" s="22">
        <f>IF($A44="","",IFERROR(IF($F44="",0,$F44)*Assumptions!$B$5+IF($G44="",0,$G44),""))</f>
        <v/>
      </c>
      <c r="I44" s="19" t="n"/>
      <c r="J44" s="19" t="n"/>
      <c r="K44" s="23">
        <f>IF($A44="","",IF(COUNTIF(Agreements!$A$5:$A$104,$A44)=1,"Matched",IF(COUNTIF(Agreements!$A$5:$A$104,$A44)=0,"Check agreement ID","Check duplicate ID")))</f>
        <v/>
      </c>
    </row>
    <row r="45" ht="34" customHeight="1">
      <c r="A45" s="14" t="n"/>
      <c r="B45" s="14" t="n"/>
      <c r="C45" s="14" t="n"/>
      <c r="D45" s="24" t="n"/>
      <c r="E45" s="19" t="n"/>
      <c r="F45" s="24" t="n"/>
      <c r="G45" s="17" t="n"/>
      <c r="H45" s="18">
        <f>IF($A45="","",IFERROR(IF($F45="",0,$F45)*Assumptions!$B$5+IF($G45="",0,$G45),""))</f>
        <v/>
      </c>
      <c r="I45" s="19" t="n"/>
      <c r="J45" s="19" t="n"/>
      <c r="K45" s="20">
        <f>IF($A45="","",IF(COUNTIF(Agreements!$A$5:$A$104,$A45)=1,"Matched",IF(COUNTIF(Agreements!$A$5:$A$104,$A45)=0,"Check agreement ID","Check duplicate ID")))</f>
        <v/>
      </c>
    </row>
    <row r="46" ht="34" customHeight="1">
      <c r="A46" s="14" t="n"/>
      <c r="B46" s="14" t="n"/>
      <c r="C46" s="14" t="n"/>
      <c r="D46" s="24" t="n"/>
      <c r="E46" s="19" t="n"/>
      <c r="F46" s="24" t="n"/>
      <c r="G46" s="17" t="n"/>
      <c r="H46" s="22">
        <f>IF($A46="","",IFERROR(IF($F46="",0,$F46)*Assumptions!$B$5+IF($G46="",0,$G46),""))</f>
        <v/>
      </c>
      <c r="I46" s="19" t="n"/>
      <c r="J46" s="19" t="n"/>
      <c r="K46" s="23">
        <f>IF($A46="","",IF(COUNTIF(Agreements!$A$5:$A$104,$A46)=1,"Matched",IF(COUNTIF(Agreements!$A$5:$A$104,$A46)=0,"Check agreement ID","Check duplicate ID")))</f>
        <v/>
      </c>
    </row>
    <row r="47" ht="34" customHeight="1">
      <c r="A47" s="14" t="n"/>
      <c r="B47" s="14" t="n"/>
      <c r="C47" s="14" t="n"/>
      <c r="D47" s="24" t="n"/>
      <c r="E47" s="19" t="n"/>
      <c r="F47" s="24" t="n"/>
      <c r="G47" s="17" t="n"/>
      <c r="H47" s="18">
        <f>IF($A47="","",IFERROR(IF($F47="",0,$F47)*Assumptions!$B$5+IF($G47="",0,$G47),""))</f>
        <v/>
      </c>
      <c r="I47" s="19" t="n"/>
      <c r="J47" s="19" t="n"/>
      <c r="K47" s="20">
        <f>IF($A47="","",IF(COUNTIF(Agreements!$A$5:$A$104,$A47)=1,"Matched",IF(COUNTIF(Agreements!$A$5:$A$104,$A47)=0,"Check agreement ID","Check duplicate ID")))</f>
        <v/>
      </c>
    </row>
    <row r="48" ht="34" customHeight="1">
      <c r="A48" s="14" t="n"/>
      <c r="B48" s="14" t="n"/>
      <c r="C48" s="14" t="n"/>
      <c r="D48" s="24" t="n"/>
      <c r="E48" s="19" t="n"/>
      <c r="F48" s="24" t="n"/>
      <c r="G48" s="17" t="n"/>
      <c r="H48" s="22">
        <f>IF($A48="","",IFERROR(IF($F48="",0,$F48)*Assumptions!$B$5+IF($G48="",0,$G48),""))</f>
        <v/>
      </c>
      <c r="I48" s="19" t="n"/>
      <c r="J48" s="19" t="n"/>
      <c r="K48" s="23">
        <f>IF($A48="","",IF(COUNTIF(Agreements!$A$5:$A$104,$A48)=1,"Matched",IF(COUNTIF(Agreements!$A$5:$A$104,$A48)=0,"Check agreement ID","Check duplicate ID")))</f>
        <v/>
      </c>
    </row>
    <row r="49" ht="34" customHeight="1">
      <c r="A49" s="14" t="n"/>
      <c r="B49" s="14" t="n"/>
      <c r="C49" s="14" t="n"/>
      <c r="D49" s="24" t="n"/>
      <c r="E49" s="19" t="n"/>
      <c r="F49" s="24" t="n"/>
      <c r="G49" s="17" t="n"/>
      <c r="H49" s="18">
        <f>IF($A49="","",IFERROR(IF($F49="",0,$F49)*Assumptions!$B$5+IF($G49="",0,$G49),""))</f>
        <v/>
      </c>
      <c r="I49" s="19" t="n"/>
      <c r="J49" s="19" t="n"/>
      <c r="K49" s="20">
        <f>IF($A49="","",IF(COUNTIF(Agreements!$A$5:$A$104,$A49)=1,"Matched",IF(COUNTIF(Agreements!$A$5:$A$104,$A49)=0,"Check agreement ID","Check duplicate ID")))</f>
        <v/>
      </c>
    </row>
    <row r="50" ht="34" customHeight="1">
      <c r="A50" s="14" t="n"/>
      <c r="B50" s="14" t="n"/>
      <c r="C50" s="14" t="n"/>
      <c r="D50" s="24" t="n"/>
      <c r="E50" s="19" t="n"/>
      <c r="F50" s="24" t="n"/>
      <c r="G50" s="17" t="n"/>
      <c r="H50" s="22">
        <f>IF($A50="","",IFERROR(IF($F50="",0,$F50)*Assumptions!$B$5+IF($G50="",0,$G50),""))</f>
        <v/>
      </c>
      <c r="I50" s="19" t="n"/>
      <c r="J50" s="19" t="n"/>
      <c r="K50" s="23">
        <f>IF($A50="","",IF(COUNTIF(Agreements!$A$5:$A$104,$A50)=1,"Matched",IF(COUNTIF(Agreements!$A$5:$A$104,$A50)=0,"Check agreement ID","Check duplicate ID")))</f>
        <v/>
      </c>
    </row>
    <row r="51" ht="34" customHeight="1">
      <c r="A51" s="14" t="n"/>
      <c r="B51" s="14" t="n"/>
      <c r="C51" s="14" t="n"/>
      <c r="D51" s="24" t="n"/>
      <c r="E51" s="19" t="n"/>
      <c r="F51" s="24" t="n"/>
      <c r="G51" s="17" t="n"/>
      <c r="H51" s="18">
        <f>IF($A51="","",IFERROR(IF($F51="",0,$F51)*Assumptions!$B$5+IF($G51="",0,$G51),""))</f>
        <v/>
      </c>
      <c r="I51" s="19" t="n"/>
      <c r="J51" s="19" t="n"/>
      <c r="K51" s="20">
        <f>IF($A51="","",IF(COUNTIF(Agreements!$A$5:$A$104,$A51)=1,"Matched",IF(COUNTIF(Agreements!$A$5:$A$104,$A51)=0,"Check agreement ID","Check duplicate ID")))</f>
        <v/>
      </c>
    </row>
    <row r="52" ht="34" customHeight="1">
      <c r="A52" s="14" t="n"/>
      <c r="B52" s="14" t="n"/>
      <c r="C52" s="14" t="n"/>
      <c r="D52" s="24" t="n"/>
      <c r="E52" s="19" t="n"/>
      <c r="F52" s="24" t="n"/>
      <c r="G52" s="17" t="n"/>
      <c r="H52" s="22">
        <f>IF($A52="","",IFERROR(IF($F52="",0,$F52)*Assumptions!$B$5+IF($G52="",0,$G52),""))</f>
        <v/>
      </c>
      <c r="I52" s="19" t="n"/>
      <c r="J52" s="19" t="n"/>
      <c r="K52" s="23">
        <f>IF($A52="","",IF(COUNTIF(Agreements!$A$5:$A$104,$A52)=1,"Matched",IF(COUNTIF(Agreements!$A$5:$A$104,$A52)=0,"Check agreement ID","Check duplicate ID")))</f>
        <v/>
      </c>
    </row>
    <row r="53" ht="34" customHeight="1">
      <c r="A53" s="14" t="n"/>
      <c r="B53" s="14" t="n"/>
      <c r="C53" s="14" t="n"/>
      <c r="D53" s="24" t="n"/>
      <c r="E53" s="19" t="n"/>
      <c r="F53" s="24" t="n"/>
      <c r="G53" s="17" t="n"/>
      <c r="H53" s="18">
        <f>IF($A53="","",IFERROR(IF($F53="",0,$F53)*Assumptions!$B$5+IF($G53="",0,$G53),""))</f>
        <v/>
      </c>
      <c r="I53" s="19" t="n"/>
      <c r="J53" s="19" t="n"/>
      <c r="K53" s="20">
        <f>IF($A53="","",IF(COUNTIF(Agreements!$A$5:$A$104,$A53)=1,"Matched",IF(COUNTIF(Agreements!$A$5:$A$104,$A53)=0,"Check agreement ID","Check duplicate ID")))</f>
        <v/>
      </c>
    </row>
    <row r="54" ht="34" customHeight="1">
      <c r="A54" s="14" t="n"/>
      <c r="B54" s="14" t="n"/>
      <c r="C54" s="14" t="n"/>
      <c r="D54" s="24" t="n"/>
      <c r="E54" s="19" t="n"/>
      <c r="F54" s="24" t="n"/>
      <c r="G54" s="17" t="n"/>
      <c r="H54" s="22">
        <f>IF($A54="","",IFERROR(IF($F54="",0,$F54)*Assumptions!$B$5+IF($G54="",0,$G54),""))</f>
        <v/>
      </c>
      <c r="I54" s="19" t="n"/>
      <c r="J54" s="19" t="n"/>
      <c r="K54" s="23">
        <f>IF($A54="","",IF(COUNTIF(Agreements!$A$5:$A$104,$A54)=1,"Matched",IF(COUNTIF(Agreements!$A$5:$A$104,$A54)=0,"Check agreement ID","Check duplicate ID")))</f>
        <v/>
      </c>
    </row>
    <row r="55" ht="34" customHeight="1">
      <c r="A55" s="14" t="n"/>
      <c r="B55" s="14" t="n"/>
      <c r="C55" s="14" t="n"/>
      <c r="D55" s="24" t="n"/>
      <c r="E55" s="19" t="n"/>
      <c r="F55" s="24" t="n"/>
      <c r="G55" s="17" t="n"/>
      <c r="H55" s="18">
        <f>IF($A55="","",IFERROR(IF($F55="",0,$F55)*Assumptions!$B$5+IF($G55="",0,$G55),""))</f>
        <v/>
      </c>
      <c r="I55" s="19" t="n"/>
      <c r="J55" s="19" t="n"/>
      <c r="K55" s="20">
        <f>IF($A55="","",IF(COUNTIF(Agreements!$A$5:$A$104,$A55)=1,"Matched",IF(COUNTIF(Agreements!$A$5:$A$104,$A55)=0,"Check agreement ID","Check duplicate ID")))</f>
        <v/>
      </c>
    </row>
    <row r="56" ht="34" customHeight="1">
      <c r="A56" s="14" t="n"/>
      <c r="B56" s="14" t="n"/>
      <c r="C56" s="14" t="n"/>
      <c r="D56" s="24" t="n"/>
      <c r="E56" s="19" t="n"/>
      <c r="F56" s="24" t="n"/>
      <c r="G56" s="17" t="n"/>
      <c r="H56" s="22">
        <f>IF($A56="","",IFERROR(IF($F56="",0,$F56)*Assumptions!$B$5+IF($G56="",0,$G56),""))</f>
        <v/>
      </c>
      <c r="I56" s="19" t="n"/>
      <c r="J56" s="19" t="n"/>
      <c r="K56" s="23">
        <f>IF($A56="","",IF(COUNTIF(Agreements!$A$5:$A$104,$A56)=1,"Matched",IF(COUNTIF(Agreements!$A$5:$A$104,$A56)=0,"Check agreement ID","Check duplicate ID")))</f>
        <v/>
      </c>
    </row>
    <row r="57" ht="34" customHeight="1">
      <c r="A57" s="14" t="n"/>
      <c r="B57" s="14" t="n"/>
      <c r="C57" s="14" t="n"/>
      <c r="D57" s="24" t="n"/>
      <c r="E57" s="19" t="n"/>
      <c r="F57" s="24" t="n"/>
      <c r="G57" s="17" t="n"/>
      <c r="H57" s="18">
        <f>IF($A57="","",IFERROR(IF($F57="",0,$F57)*Assumptions!$B$5+IF($G57="",0,$G57),""))</f>
        <v/>
      </c>
      <c r="I57" s="19" t="n"/>
      <c r="J57" s="19" t="n"/>
      <c r="K57" s="20">
        <f>IF($A57="","",IF(COUNTIF(Agreements!$A$5:$A$104,$A57)=1,"Matched",IF(COUNTIF(Agreements!$A$5:$A$104,$A57)=0,"Check agreement ID","Check duplicate ID")))</f>
        <v/>
      </c>
    </row>
    <row r="58" ht="34" customHeight="1">
      <c r="A58" s="14" t="n"/>
      <c r="B58" s="14" t="n"/>
      <c r="C58" s="14" t="n"/>
      <c r="D58" s="24" t="n"/>
      <c r="E58" s="19" t="n"/>
      <c r="F58" s="24" t="n"/>
      <c r="G58" s="17" t="n"/>
      <c r="H58" s="22">
        <f>IF($A58="","",IFERROR(IF($F58="",0,$F58)*Assumptions!$B$5+IF($G58="",0,$G58),""))</f>
        <v/>
      </c>
      <c r="I58" s="19" t="n"/>
      <c r="J58" s="19" t="n"/>
      <c r="K58" s="23">
        <f>IF($A58="","",IF(COUNTIF(Agreements!$A$5:$A$104,$A58)=1,"Matched",IF(COUNTIF(Agreements!$A$5:$A$104,$A58)=0,"Check agreement ID","Check duplicate ID")))</f>
        <v/>
      </c>
    </row>
    <row r="59" ht="34" customHeight="1">
      <c r="A59" s="14" t="n"/>
      <c r="B59" s="14" t="n"/>
      <c r="C59" s="14" t="n"/>
      <c r="D59" s="24" t="n"/>
      <c r="E59" s="19" t="n"/>
      <c r="F59" s="24" t="n"/>
      <c r="G59" s="17" t="n"/>
      <c r="H59" s="18">
        <f>IF($A59="","",IFERROR(IF($F59="",0,$F59)*Assumptions!$B$5+IF($G59="",0,$G59),""))</f>
        <v/>
      </c>
      <c r="I59" s="19" t="n"/>
      <c r="J59" s="19" t="n"/>
      <c r="K59" s="20">
        <f>IF($A59="","",IF(COUNTIF(Agreements!$A$5:$A$104,$A59)=1,"Matched",IF(COUNTIF(Agreements!$A$5:$A$104,$A59)=0,"Check agreement ID","Check duplicate ID")))</f>
        <v/>
      </c>
    </row>
    <row r="60" ht="34" customHeight="1">
      <c r="A60" s="14" t="n"/>
      <c r="B60" s="14" t="n"/>
      <c r="C60" s="14" t="n"/>
      <c r="D60" s="24" t="n"/>
      <c r="E60" s="19" t="n"/>
      <c r="F60" s="24" t="n"/>
      <c r="G60" s="17" t="n"/>
      <c r="H60" s="22">
        <f>IF($A60="","",IFERROR(IF($F60="",0,$F60)*Assumptions!$B$5+IF($G60="",0,$G60),""))</f>
        <v/>
      </c>
      <c r="I60" s="19" t="n"/>
      <c r="J60" s="19" t="n"/>
      <c r="K60" s="23">
        <f>IF($A60="","",IF(COUNTIF(Agreements!$A$5:$A$104,$A60)=1,"Matched",IF(COUNTIF(Agreements!$A$5:$A$104,$A60)=0,"Check agreement ID","Check duplicate ID")))</f>
        <v/>
      </c>
    </row>
    <row r="61" ht="34" customHeight="1">
      <c r="A61" s="14" t="n"/>
      <c r="B61" s="14" t="n"/>
      <c r="C61" s="14" t="n"/>
      <c r="D61" s="24" t="n"/>
      <c r="E61" s="19" t="n"/>
      <c r="F61" s="24" t="n"/>
      <c r="G61" s="17" t="n"/>
      <c r="H61" s="18">
        <f>IF($A61="","",IFERROR(IF($F61="",0,$F61)*Assumptions!$B$5+IF($G61="",0,$G61),""))</f>
        <v/>
      </c>
      <c r="I61" s="19" t="n"/>
      <c r="J61" s="19" t="n"/>
      <c r="K61" s="20">
        <f>IF($A61="","",IF(COUNTIF(Agreements!$A$5:$A$104,$A61)=1,"Matched",IF(COUNTIF(Agreements!$A$5:$A$104,$A61)=0,"Check agreement ID","Check duplicate ID")))</f>
        <v/>
      </c>
    </row>
    <row r="62" ht="34" customHeight="1">
      <c r="A62" s="14" t="n"/>
      <c r="B62" s="14" t="n"/>
      <c r="C62" s="14" t="n"/>
      <c r="D62" s="24" t="n"/>
      <c r="E62" s="19" t="n"/>
      <c r="F62" s="24" t="n"/>
      <c r="G62" s="17" t="n"/>
      <c r="H62" s="22">
        <f>IF($A62="","",IFERROR(IF($F62="",0,$F62)*Assumptions!$B$5+IF($G62="",0,$G62),""))</f>
        <v/>
      </c>
      <c r="I62" s="19" t="n"/>
      <c r="J62" s="19" t="n"/>
      <c r="K62" s="23">
        <f>IF($A62="","",IF(COUNTIF(Agreements!$A$5:$A$104,$A62)=1,"Matched",IF(COUNTIF(Agreements!$A$5:$A$104,$A62)=0,"Check agreement ID","Check duplicate ID")))</f>
        <v/>
      </c>
    </row>
    <row r="63" ht="34" customHeight="1">
      <c r="A63" s="14" t="n"/>
      <c r="B63" s="14" t="n"/>
      <c r="C63" s="14" t="n"/>
      <c r="D63" s="24" t="n"/>
      <c r="E63" s="19" t="n"/>
      <c r="F63" s="24" t="n"/>
      <c r="G63" s="17" t="n"/>
      <c r="H63" s="18">
        <f>IF($A63="","",IFERROR(IF($F63="",0,$F63)*Assumptions!$B$5+IF($G63="",0,$G63),""))</f>
        <v/>
      </c>
      <c r="I63" s="19" t="n"/>
      <c r="J63" s="19" t="n"/>
      <c r="K63" s="20">
        <f>IF($A63="","",IF(COUNTIF(Agreements!$A$5:$A$104,$A63)=1,"Matched",IF(COUNTIF(Agreements!$A$5:$A$104,$A63)=0,"Check agreement ID","Check duplicate ID")))</f>
        <v/>
      </c>
    </row>
    <row r="64" ht="34" customHeight="1">
      <c r="A64" s="14" t="n"/>
      <c r="B64" s="14" t="n"/>
      <c r="C64" s="14" t="n"/>
      <c r="D64" s="24" t="n"/>
      <c r="E64" s="19" t="n"/>
      <c r="F64" s="24" t="n"/>
      <c r="G64" s="17" t="n"/>
      <c r="H64" s="22">
        <f>IF($A64="","",IFERROR(IF($F64="",0,$F64)*Assumptions!$B$5+IF($G64="",0,$G64),""))</f>
        <v/>
      </c>
      <c r="I64" s="19" t="n"/>
      <c r="J64" s="19" t="n"/>
      <c r="K64" s="23">
        <f>IF($A64="","",IF(COUNTIF(Agreements!$A$5:$A$104,$A64)=1,"Matched",IF(COUNTIF(Agreements!$A$5:$A$104,$A64)=0,"Check agreement ID","Check duplicate ID")))</f>
        <v/>
      </c>
    </row>
    <row r="65" ht="34" customHeight="1">
      <c r="A65" s="14" t="n"/>
      <c r="B65" s="14" t="n"/>
      <c r="C65" s="14" t="n"/>
      <c r="D65" s="24" t="n"/>
      <c r="E65" s="19" t="n"/>
      <c r="F65" s="24" t="n"/>
      <c r="G65" s="17" t="n"/>
      <c r="H65" s="18">
        <f>IF($A65="","",IFERROR(IF($F65="",0,$F65)*Assumptions!$B$5+IF($G65="",0,$G65),""))</f>
        <v/>
      </c>
      <c r="I65" s="19" t="n"/>
      <c r="J65" s="19" t="n"/>
      <c r="K65" s="20">
        <f>IF($A65="","",IF(COUNTIF(Agreements!$A$5:$A$104,$A65)=1,"Matched",IF(COUNTIF(Agreements!$A$5:$A$104,$A65)=0,"Check agreement ID","Check duplicate ID")))</f>
        <v/>
      </c>
    </row>
    <row r="66" ht="34" customHeight="1">
      <c r="A66" s="14" t="n"/>
      <c r="B66" s="14" t="n"/>
      <c r="C66" s="14" t="n"/>
      <c r="D66" s="24" t="n"/>
      <c r="E66" s="19" t="n"/>
      <c r="F66" s="24" t="n"/>
      <c r="G66" s="17" t="n"/>
      <c r="H66" s="22">
        <f>IF($A66="","",IFERROR(IF($F66="",0,$F66)*Assumptions!$B$5+IF($G66="",0,$G66),""))</f>
        <v/>
      </c>
      <c r="I66" s="19" t="n"/>
      <c r="J66" s="19" t="n"/>
      <c r="K66" s="23">
        <f>IF($A66="","",IF(COUNTIF(Agreements!$A$5:$A$104,$A66)=1,"Matched",IF(COUNTIF(Agreements!$A$5:$A$104,$A66)=0,"Check agreement ID","Check duplicate ID")))</f>
        <v/>
      </c>
    </row>
    <row r="67" ht="34" customHeight="1">
      <c r="A67" s="14" t="n"/>
      <c r="B67" s="14" t="n"/>
      <c r="C67" s="14" t="n"/>
      <c r="D67" s="24" t="n"/>
      <c r="E67" s="19" t="n"/>
      <c r="F67" s="24" t="n"/>
      <c r="G67" s="17" t="n"/>
      <c r="H67" s="18">
        <f>IF($A67="","",IFERROR(IF($F67="",0,$F67)*Assumptions!$B$5+IF($G67="",0,$G67),""))</f>
        <v/>
      </c>
      <c r="I67" s="19" t="n"/>
      <c r="J67" s="19" t="n"/>
      <c r="K67" s="20">
        <f>IF($A67="","",IF(COUNTIF(Agreements!$A$5:$A$104,$A67)=1,"Matched",IF(COUNTIF(Agreements!$A$5:$A$104,$A67)=0,"Check agreement ID","Check duplicate ID")))</f>
        <v/>
      </c>
    </row>
    <row r="68" ht="34" customHeight="1">
      <c r="A68" s="14" t="n"/>
      <c r="B68" s="14" t="n"/>
      <c r="C68" s="14" t="n"/>
      <c r="D68" s="24" t="n"/>
      <c r="E68" s="19" t="n"/>
      <c r="F68" s="24" t="n"/>
      <c r="G68" s="17" t="n"/>
      <c r="H68" s="22">
        <f>IF($A68="","",IFERROR(IF($F68="",0,$F68)*Assumptions!$B$5+IF($G68="",0,$G68),""))</f>
        <v/>
      </c>
      <c r="I68" s="19" t="n"/>
      <c r="J68" s="19" t="n"/>
      <c r="K68" s="23">
        <f>IF($A68="","",IF(COUNTIF(Agreements!$A$5:$A$104,$A68)=1,"Matched",IF(COUNTIF(Agreements!$A$5:$A$104,$A68)=0,"Check agreement ID","Check duplicate ID")))</f>
        <v/>
      </c>
    </row>
    <row r="69" ht="34" customHeight="1">
      <c r="A69" s="14" t="n"/>
      <c r="B69" s="14" t="n"/>
      <c r="C69" s="14" t="n"/>
      <c r="D69" s="24" t="n"/>
      <c r="E69" s="19" t="n"/>
      <c r="F69" s="24" t="n"/>
      <c r="G69" s="17" t="n"/>
      <c r="H69" s="18">
        <f>IF($A69="","",IFERROR(IF($F69="",0,$F69)*Assumptions!$B$5+IF($G69="",0,$G69),""))</f>
        <v/>
      </c>
      <c r="I69" s="19" t="n"/>
      <c r="J69" s="19" t="n"/>
      <c r="K69" s="20">
        <f>IF($A69="","",IF(COUNTIF(Agreements!$A$5:$A$104,$A69)=1,"Matched",IF(COUNTIF(Agreements!$A$5:$A$104,$A69)=0,"Check agreement ID","Check duplicate ID")))</f>
        <v/>
      </c>
    </row>
    <row r="70" ht="34" customHeight="1">
      <c r="A70" s="14" t="n"/>
      <c r="B70" s="14" t="n"/>
      <c r="C70" s="14" t="n"/>
      <c r="D70" s="24" t="n"/>
      <c r="E70" s="19" t="n"/>
      <c r="F70" s="24" t="n"/>
      <c r="G70" s="17" t="n"/>
      <c r="H70" s="22">
        <f>IF($A70="","",IFERROR(IF($F70="",0,$F70)*Assumptions!$B$5+IF($G70="",0,$G70),""))</f>
        <v/>
      </c>
      <c r="I70" s="19" t="n"/>
      <c r="J70" s="19" t="n"/>
      <c r="K70" s="23">
        <f>IF($A70="","",IF(COUNTIF(Agreements!$A$5:$A$104,$A70)=1,"Matched",IF(COUNTIF(Agreements!$A$5:$A$104,$A70)=0,"Check agreement ID","Check duplicate ID")))</f>
        <v/>
      </c>
    </row>
    <row r="71" ht="34" customHeight="1">
      <c r="A71" s="14" t="n"/>
      <c r="B71" s="14" t="n"/>
      <c r="C71" s="14" t="n"/>
      <c r="D71" s="24" t="n"/>
      <c r="E71" s="19" t="n"/>
      <c r="F71" s="24" t="n"/>
      <c r="G71" s="17" t="n"/>
      <c r="H71" s="18">
        <f>IF($A71="","",IFERROR(IF($F71="",0,$F71)*Assumptions!$B$5+IF($G71="",0,$G71),""))</f>
        <v/>
      </c>
      <c r="I71" s="19" t="n"/>
      <c r="J71" s="19" t="n"/>
      <c r="K71" s="20">
        <f>IF($A71="","",IF(COUNTIF(Agreements!$A$5:$A$104,$A71)=1,"Matched",IF(COUNTIF(Agreements!$A$5:$A$104,$A71)=0,"Check agreement ID","Check duplicate ID")))</f>
        <v/>
      </c>
    </row>
    <row r="72" ht="34" customHeight="1">
      <c r="A72" s="14" t="n"/>
      <c r="B72" s="14" t="n"/>
      <c r="C72" s="14" t="n"/>
      <c r="D72" s="24" t="n"/>
      <c r="E72" s="19" t="n"/>
      <c r="F72" s="24" t="n"/>
      <c r="G72" s="17" t="n"/>
      <c r="H72" s="22">
        <f>IF($A72="","",IFERROR(IF($F72="",0,$F72)*Assumptions!$B$5+IF($G72="",0,$G72),""))</f>
        <v/>
      </c>
      <c r="I72" s="19" t="n"/>
      <c r="J72" s="19" t="n"/>
      <c r="K72" s="23">
        <f>IF($A72="","",IF(COUNTIF(Agreements!$A$5:$A$104,$A72)=1,"Matched",IF(COUNTIF(Agreements!$A$5:$A$104,$A72)=0,"Check agreement ID","Check duplicate ID")))</f>
        <v/>
      </c>
    </row>
    <row r="73" ht="34" customHeight="1">
      <c r="A73" s="14" t="n"/>
      <c r="B73" s="14" t="n"/>
      <c r="C73" s="14" t="n"/>
      <c r="D73" s="24" t="n"/>
      <c r="E73" s="19" t="n"/>
      <c r="F73" s="24" t="n"/>
      <c r="G73" s="17" t="n"/>
      <c r="H73" s="18">
        <f>IF($A73="","",IFERROR(IF($F73="",0,$F73)*Assumptions!$B$5+IF($G73="",0,$G73),""))</f>
        <v/>
      </c>
      <c r="I73" s="19" t="n"/>
      <c r="J73" s="19" t="n"/>
      <c r="K73" s="20">
        <f>IF($A73="","",IF(COUNTIF(Agreements!$A$5:$A$104,$A73)=1,"Matched",IF(COUNTIF(Agreements!$A$5:$A$104,$A73)=0,"Check agreement ID","Check duplicate ID")))</f>
        <v/>
      </c>
    </row>
    <row r="74" ht="34" customHeight="1">
      <c r="A74" s="14" t="n"/>
      <c r="B74" s="14" t="n"/>
      <c r="C74" s="14" t="n"/>
      <c r="D74" s="24" t="n"/>
      <c r="E74" s="19" t="n"/>
      <c r="F74" s="24" t="n"/>
      <c r="G74" s="17" t="n"/>
      <c r="H74" s="22">
        <f>IF($A74="","",IFERROR(IF($F74="",0,$F74)*Assumptions!$B$5+IF($G74="",0,$G74),""))</f>
        <v/>
      </c>
      <c r="I74" s="19" t="n"/>
      <c r="J74" s="19" t="n"/>
      <c r="K74" s="23">
        <f>IF($A74="","",IF(COUNTIF(Agreements!$A$5:$A$104,$A74)=1,"Matched",IF(COUNTIF(Agreements!$A$5:$A$104,$A74)=0,"Check agreement ID","Check duplicate ID")))</f>
        <v/>
      </c>
    </row>
    <row r="75" ht="34" customHeight="1">
      <c r="A75" s="14" t="n"/>
      <c r="B75" s="14" t="n"/>
      <c r="C75" s="14" t="n"/>
      <c r="D75" s="24" t="n"/>
      <c r="E75" s="19" t="n"/>
      <c r="F75" s="24" t="n"/>
      <c r="G75" s="17" t="n"/>
      <c r="H75" s="18">
        <f>IF($A75="","",IFERROR(IF($F75="",0,$F75)*Assumptions!$B$5+IF($G75="",0,$G75),""))</f>
        <v/>
      </c>
      <c r="I75" s="19" t="n"/>
      <c r="J75" s="19" t="n"/>
      <c r="K75" s="20">
        <f>IF($A75="","",IF(COUNTIF(Agreements!$A$5:$A$104,$A75)=1,"Matched",IF(COUNTIF(Agreements!$A$5:$A$104,$A75)=0,"Check agreement ID","Check duplicate ID")))</f>
        <v/>
      </c>
    </row>
    <row r="76" ht="34" customHeight="1">
      <c r="A76" s="14" t="n"/>
      <c r="B76" s="14" t="n"/>
      <c r="C76" s="14" t="n"/>
      <c r="D76" s="24" t="n"/>
      <c r="E76" s="19" t="n"/>
      <c r="F76" s="24" t="n"/>
      <c r="G76" s="17" t="n"/>
      <c r="H76" s="22">
        <f>IF($A76="","",IFERROR(IF($F76="",0,$F76)*Assumptions!$B$5+IF($G76="",0,$G76),""))</f>
        <v/>
      </c>
      <c r="I76" s="19" t="n"/>
      <c r="J76" s="19" t="n"/>
      <c r="K76" s="23">
        <f>IF($A76="","",IF(COUNTIF(Agreements!$A$5:$A$104,$A76)=1,"Matched",IF(COUNTIF(Agreements!$A$5:$A$104,$A76)=0,"Check agreement ID","Check duplicate ID")))</f>
        <v/>
      </c>
    </row>
    <row r="77" ht="34" customHeight="1">
      <c r="A77" s="14" t="n"/>
      <c r="B77" s="14" t="n"/>
      <c r="C77" s="14" t="n"/>
      <c r="D77" s="24" t="n"/>
      <c r="E77" s="19" t="n"/>
      <c r="F77" s="24" t="n"/>
      <c r="G77" s="17" t="n"/>
      <c r="H77" s="18">
        <f>IF($A77="","",IFERROR(IF($F77="",0,$F77)*Assumptions!$B$5+IF($G77="",0,$G77),""))</f>
        <v/>
      </c>
      <c r="I77" s="19" t="n"/>
      <c r="J77" s="19" t="n"/>
      <c r="K77" s="20">
        <f>IF($A77="","",IF(COUNTIF(Agreements!$A$5:$A$104,$A77)=1,"Matched",IF(COUNTIF(Agreements!$A$5:$A$104,$A77)=0,"Check agreement ID","Check duplicate ID")))</f>
        <v/>
      </c>
    </row>
    <row r="78" ht="34" customHeight="1">
      <c r="A78" s="14" t="n"/>
      <c r="B78" s="14" t="n"/>
      <c r="C78" s="14" t="n"/>
      <c r="D78" s="24" t="n"/>
      <c r="E78" s="19" t="n"/>
      <c r="F78" s="24" t="n"/>
      <c r="G78" s="17" t="n"/>
      <c r="H78" s="22">
        <f>IF($A78="","",IFERROR(IF($F78="",0,$F78)*Assumptions!$B$5+IF($G78="",0,$G78),""))</f>
        <v/>
      </c>
      <c r="I78" s="19" t="n"/>
      <c r="J78" s="19" t="n"/>
      <c r="K78" s="23">
        <f>IF($A78="","",IF(COUNTIF(Agreements!$A$5:$A$104,$A78)=1,"Matched",IF(COUNTIF(Agreements!$A$5:$A$104,$A78)=0,"Check agreement ID","Check duplicate ID")))</f>
        <v/>
      </c>
    </row>
    <row r="79" ht="34" customHeight="1">
      <c r="A79" s="14" t="n"/>
      <c r="B79" s="14" t="n"/>
      <c r="C79" s="14" t="n"/>
      <c r="D79" s="24" t="n"/>
      <c r="E79" s="19" t="n"/>
      <c r="F79" s="24" t="n"/>
      <c r="G79" s="17" t="n"/>
      <c r="H79" s="18">
        <f>IF($A79="","",IFERROR(IF($F79="",0,$F79)*Assumptions!$B$5+IF($G79="",0,$G79),""))</f>
        <v/>
      </c>
      <c r="I79" s="19" t="n"/>
      <c r="J79" s="19" t="n"/>
      <c r="K79" s="20">
        <f>IF($A79="","",IF(COUNTIF(Agreements!$A$5:$A$104,$A79)=1,"Matched",IF(COUNTIF(Agreements!$A$5:$A$104,$A79)=0,"Check agreement ID","Check duplicate ID")))</f>
        <v/>
      </c>
    </row>
    <row r="80" ht="34" customHeight="1">
      <c r="A80" s="14" t="n"/>
      <c r="B80" s="14" t="n"/>
      <c r="C80" s="14" t="n"/>
      <c r="D80" s="24" t="n"/>
      <c r="E80" s="19" t="n"/>
      <c r="F80" s="24" t="n"/>
      <c r="G80" s="17" t="n"/>
      <c r="H80" s="22">
        <f>IF($A80="","",IFERROR(IF($F80="",0,$F80)*Assumptions!$B$5+IF($G80="",0,$G80),""))</f>
        <v/>
      </c>
      <c r="I80" s="19" t="n"/>
      <c r="J80" s="19" t="n"/>
      <c r="K80" s="23">
        <f>IF($A80="","",IF(COUNTIF(Agreements!$A$5:$A$104,$A80)=1,"Matched",IF(COUNTIF(Agreements!$A$5:$A$104,$A80)=0,"Check agreement ID","Check duplicate ID")))</f>
        <v/>
      </c>
    </row>
    <row r="81" ht="34" customHeight="1">
      <c r="A81" s="14" t="n"/>
      <c r="B81" s="14" t="n"/>
      <c r="C81" s="14" t="n"/>
      <c r="D81" s="24" t="n"/>
      <c r="E81" s="19" t="n"/>
      <c r="F81" s="24" t="n"/>
      <c r="G81" s="17" t="n"/>
      <c r="H81" s="18">
        <f>IF($A81="","",IFERROR(IF($F81="",0,$F81)*Assumptions!$B$5+IF($G81="",0,$G81),""))</f>
        <v/>
      </c>
      <c r="I81" s="19" t="n"/>
      <c r="J81" s="19" t="n"/>
      <c r="K81" s="20">
        <f>IF($A81="","",IF(COUNTIF(Agreements!$A$5:$A$104,$A81)=1,"Matched",IF(COUNTIF(Agreements!$A$5:$A$104,$A81)=0,"Check agreement ID","Check duplicate ID")))</f>
        <v/>
      </c>
    </row>
    <row r="82" ht="34" customHeight="1">
      <c r="A82" s="14" t="n"/>
      <c r="B82" s="14" t="n"/>
      <c r="C82" s="14" t="n"/>
      <c r="D82" s="24" t="n"/>
      <c r="E82" s="19" t="n"/>
      <c r="F82" s="24" t="n"/>
      <c r="G82" s="17" t="n"/>
      <c r="H82" s="22">
        <f>IF($A82="","",IFERROR(IF($F82="",0,$F82)*Assumptions!$B$5+IF($G82="",0,$G82),""))</f>
        <v/>
      </c>
      <c r="I82" s="19" t="n"/>
      <c r="J82" s="19" t="n"/>
      <c r="K82" s="23">
        <f>IF($A82="","",IF(COUNTIF(Agreements!$A$5:$A$104,$A82)=1,"Matched",IF(COUNTIF(Agreements!$A$5:$A$104,$A82)=0,"Check agreement ID","Check duplicate ID")))</f>
        <v/>
      </c>
    </row>
    <row r="83" ht="34" customHeight="1">
      <c r="A83" s="14" t="n"/>
      <c r="B83" s="14" t="n"/>
      <c r="C83" s="14" t="n"/>
      <c r="D83" s="24" t="n"/>
      <c r="E83" s="19" t="n"/>
      <c r="F83" s="24" t="n"/>
      <c r="G83" s="17" t="n"/>
      <c r="H83" s="18">
        <f>IF($A83="","",IFERROR(IF($F83="",0,$F83)*Assumptions!$B$5+IF($G83="",0,$G83),""))</f>
        <v/>
      </c>
      <c r="I83" s="19" t="n"/>
      <c r="J83" s="19" t="n"/>
      <c r="K83" s="20">
        <f>IF($A83="","",IF(COUNTIF(Agreements!$A$5:$A$104,$A83)=1,"Matched",IF(COUNTIF(Agreements!$A$5:$A$104,$A83)=0,"Check agreement ID","Check duplicate ID")))</f>
        <v/>
      </c>
    </row>
    <row r="84" ht="34" customHeight="1">
      <c r="A84" s="14" t="n"/>
      <c r="B84" s="14" t="n"/>
      <c r="C84" s="14" t="n"/>
      <c r="D84" s="24" t="n"/>
      <c r="E84" s="19" t="n"/>
      <c r="F84" s="24" t="n"/>
      <c r="G84" s="17" t="n"/>
      <c r="H84" s="22">
        <f>IF($A84="","",IFERROR(IF($F84="",0,$F84)*Assumptions!$B$5+IF($G84="",0,$G84),""))</f>
        <v/>
      </c>
      <c r="I84" s="19" t="n"/>
      <c r="J84" s="19" t="n"/>
      <c r="K84" s="23">
        <f>IF($A84="","",IF(COUNTIF(Agreements!$A$5:$A$104,$A84)=1,"Matched",IF(COUNTIF(Agreements!$A$5:$A$104,$A84)=0,"Check agreement ID","Check duplicate ID")))</f>
        <v/>
      </c>
    </row>
    <row r="85" ht="34" customHeight="1">
      <c r="A85" s="14" t="n"/>
      <c r="B85" s="14" t="n"/>
      <c r="C85" s="14" t="n"/>
      <c r="D85" s="24" t="n"/>
      <c r="E85" s="19" t="n"/>
      <c r="F85" s="24" t="n"/>
      <c r="G85" s="17" t="n"/>
      <c r="H85" s="18">
        <f>IF($A85="","",IFERROR(IF($F85="",0,$F85)*Assumptions!$B$5+IF($G85="",0,$G85),""))</f>
        <v/>
      </c>
      <c r="I85" s="19" t="n"/>
      <c r="J85" s="19" t="n"/>
      <c r="K85" s="20">
        <f>IF($A85="","",IF(COUNTIF(Agreements!$A$5:$A$104,$A85)=1,"Matched",IF(COUNTIF(Agreements!$A$5:$A$104,$A85)=0,"Check agreement ID","Check duplicate ID")))</f>
        <v/>
      </c>
    </row>
    <row r="86" ht="34" customHeight="1">
      <c r="A86" s="14" t="n"/>
      <c r="B86" s="14" t="n"/>
      <c r="C86" s="14" t="n"/>
      <c r="D86" s="24" t="n"/>
      <c r="E86" s="19" t="n"/>
      <c r="F86" s="24" t="n"/>
      <c r="G86" s="17" t="n"/>
      <c r="H86" s="22">
        <f>IF($A86="","",IFERROR(IF($F86="",0,$F86)*Assumptions!$B$5+IF($G86="",0,$G86),""))</f>
        <v/>
      </c>
      <c r="I86" s="19" t="n"/>
      <c r="J86" s="19" t="n"/>
      <c r="K86" s="23">
        <f>IF($A86="","",IF(COUNTIF(Agreements!$A$5:$A$104,$A86)=1,"Matched",IF(COUNTIF(Agreements!$A$5:$A$104,$A86)=0,"Check agreement ID","Check duplicate ID")))</f>
        <v/>
      </c>
    </row>
    <row r="87" ht="34" customHeight="1">
      <c r="A87" s="14" t="n"/>
      <c r="B87" s="14" t="n"/>
      <c r="C87" s="14" t="n"/>
      <c r="D87" s="24" t="n"/>
      <c r="E87" s="19" t="n"/>
      <c r="F87" s="24" t="n"/>
      <c r="G87" s="17" t="n"/>
      <c r="H87" s="18">
        <f>IF($A87="","",IFERROR(IF($F87="",0,$F87)*Assumptions!$B$5+IF($G87="",0,$G87),""))</f>
        <v/>
      </c>
      <c r="I87" s="19" t="n"/>
      <c r="J87" s="19" t="n"/>
      <c r="K87" s="20">
        <f>IF($A87="","",IF(COUNTIF(Agreements!$A$5:$A$104,$A87)=1,"Matched",IF(COUNTIF(Agreements!$A$5:$A$104,$A87)=0,"Check agreement ID","Check duplicate ID")))</f>
        <v/>
      </c>
    </row>
    <row r="88" ht="34" customHeight="1">
      <c r="A88" s="14" t="n"/>
      <c r="B88" s="14" t="n"/>
      <c r="C88" s="14" t="n"/>
      <c r="D88" s="24" t="n"/>
      <c r="E88" s="19" t="n"/>
      <c r="F88" s="24" t="n"/>
      <c r="G88" s="17" t="n"/>
      <c r="H88" s="22">
        <f>IF($A88="","",IFERROR(IF($F88="",0,$F88)*Assumptions!$B$5+IF($G88="",0,$G88),""))</f>
        <v/>
      </c>
      <c r="I88" s="19" t="n"/>
      <c r="J88" s="19" t="n"/>
      <c r="K88" s="23">
        <f>IF($A88="","",IF(COUNTIF(Agreements!$A$5:$A$104,$A88)=1,"Matched",IF(COUNTIF(Agreements!$A$5:$A$104,$A88)=0,"Check agreement ID","Check duplicate ID")))</f>
        <v/>
      </c>
    </row>
    <row r="89" ht="34" customHeight="1">
      <c r="A89" s="14" t="n"/>
      <c r="B89" s="14" t="n"/>
      <c r="C89" s="14" t="n"/>
      <c r="D89" s="24" t="n"/>
      <c r="E89" s="19" t="n"/>
      <c r="F89" s="24" t="n"/>
      <c r="G89" s="17" t="n"/>
      <c r="H89" s="18">
        <f>IF($A89="","",IFERROR(IF($F89="",0,$F89)*Assumptions!$B$5+IF($G89="",0,$G89),""))</f>
        <v/>
      </c>
      <c r="I89" s="19" t="n"/>
      <c r="J89" s="19" t="n"/>
      <c r="K89" s="20">
        <f>IF($A89="","",IF(COUNTIF(Agreements!$A$5:$A$104,$A89)=1,"Matched",IF(COUNTIF(Agreements!$A$5:$A$104,$A89)=0,"Check agreement ID","Check duplicate ID")))</f>
        <v/>
      </c>
    </row>
    <row r="90" ht="34" customHeight="1">
      <c r="A90" s="14" t="n"/>
      <c r="B90" s="14" t="n"/>
      <c r="C90" s="14" t="n"/>
      <c r="D90" s="24" t="n"/>
      <c r="E90" s="19" t="n"/>
      <c r="F90" s="24" t="n"/>
      <c r="G90" s="17" t="n"/>
      <c r="H90" s="22">
        <f>IF($A90="","",IFERROR(IF($F90="",0,$F90)*Assumptions!$B$5+IF($G90="",0,$G90),""))</f>
        <v/>
      </c>
      <c r="I90" s="19" t="n"/>
      <c r="J90" s="19" t="n"/>
      <c r="K90" s="23">
        <f>IF($A90="","",IF(COUNTIF(Agreements!$A$5:$A$104,$A90)=1,"Matched",IF(COUNTIF(Agreements!$A$5:$A$104,$A90)=0,"Check agreement ID","Check duplicate ID")))</f>
        <v/>
      </c>
    </row>
    <row r="91" ht="34" customHeight="1">
      <c r="A91" s="14" t="n"/>
      <c r="B91" s="14" t="n"/>
      <c r="C91" s="14" t="n"/>
      <c r="D91" s="24" t="n"/>
      <c r="E91" s="19" t="n"/>
      <c r="F91" s="24" t="n"/>
      <c r="G91" s="17" t="n"/>
      <c r="H91" s="18">
        <f>IF($A91="","",IFERROR(IF($F91="",0,$F91)*Assumptions!$B$5+IF($G91="",0,$G91),""))</f>
        <v/>
      </c>
      <c r="I91" s="19" t="n"/>
      <c r="J91" s="19" t="n"/>
      <c r="K91" s="20">
        <f>IF($A91="","",IF(COUNTIF(Agreements!$A$5:$A$104,$A91)=1,"Matched",IF(COUNTIF(Agreements!$A$5:$A$104,$A91)=0,"Check agreement ID","Check duplicate ID")))</f>
        <v/>
      </c>
    </row>
    <row r="92" ht="34" customHeight="1">
      <c r="A92" s="14" t="n"/>
      <c r="B92" s="14" t="n"/>
      <c r="C92" s="14" t="n"/>
      <c r="D92" s="24" t="n"/>
      <c r="E92" s="19" t="n"/>
      <c r="F92" s="24" t="n"/>
      <c r="G92" s="17" t="n"/>
      <c r="H92" s="22">
        <f>IF($A92="","",IFERROR(IF($F92="",0,$F92)*Assumptions!$B$5+IF($G92="",0,$G92),""))</f>
        <v/>
      </c>
      <c r="I92" s="19" t="n"/>
      <c r="J92" s="19" t="n"/>
      <c r="K92" s="23">
        <f>IF($A92="","",IF(COUNTIF(Agreements!$A$5:$A$104,$A92)=1,"Matched",IF(COUNTIF(Agreements!$A$5:$A$104,$A92)=0,"Check agreement ID","Check duplicate ID")))</f>
        <v/>
      </c>
    </row>
    <row r="93" ht="34" customHeight="1">
      <c r="A93" s="14" t="n"/>
      <c r="B93" s="14" t="n"/>
      <c r="C93" s="14" t="n"/>
      <c r="D93" s="24" t="n"/>
      <c r="E93" s="19" t="n"/>
      <c r="F93" s="24" t="n"/>
      <c r="G93" s="17" t="n"/>
      <c r="H93" s="18">
        <f>IF($A93="","",IFERROR(IF($F93="",0,$F93)*Assumptions!$B$5+IF($G93="",0,$G93),""))</f>
        <v/>
      </c>
      <c r="I93" s="19" t="n"/>
      <c r="J93" s="19" t="n"/>
      <c r="K93" s="20">
        <f>IF($A93="","",IF(COUNTIF(Agreements!$A$5:$A$104,$A93)=1,"Matched",IF(COUNTIF(Agreements!$A$5:$A$104,$A93)=0,"Check agreement ID","Check duplicate ID")))</f>
        <v/>
      </c>
    </row>
    <row r="94" ht="34" customHeight="1">
      <c r="A94" s="14" t="n"/>
      <c r="B94" s="14" t="n"/>
      <c r="C94" s="14" t="n"/>
      <c r="D94" s="24" t="n"/>
      <c r="E94" s="19" t="n"/>
      <c r="F94" s="24" t="n"/>
      <c r="G94" s="17" t="n"/>
      <c r="H94" s="22">
        <f>IF($A94="","",IFERROR(IF($F94="",0,$F94)*Assumptions!$B$5+IF($G94="",0,$G94),""))</f>
        <v/>
      </c>
      <c r="I94" s="19" t="n"/>
      <c r="J94" s="19" t="n"/>
      <c r="K94" s="23">
        <f>IF($A94="","",IF(COUNTIF(Agreements!$A$5:$A$104,$A94)=1,"Matched",IF(COUNTIF(Agreements!$A$5:$A$104,$A94)=0,"Check agreement ID","Check duplicate ID")))</f>
        <v/>
      </c>
    </row>
    <row r="95" ht="34" customHeight="1">
      <c r="A95" s="14" t="n"/>
      <c r="B95" s="14" t="n"/>
      <c r="C95" s="14" t="n"/>
      <c r="D95" s="24" t="n"/>
      <c r="E95" s="19" t="n"/>
      <c r="F95" s="24" t="n"/>
      <c r="G95" s="17" t="n"/>
      <c r="H95" s="18">
        <f>IF($A95="","",IFERROR(IF($F95="",0,$F95)*Assumptions!$B$5+IF($G95="",0,$G95),""))</f>
        <v/>
      </c>
      <c r="I95" s="19" t="n"/>
      <c r="J95" s="19" t="n"/>
      <c r="K95" s="20">
        <f>IF($A95="","",IF(COUNTIF(Agreements!$A$5:$A$104,$A95)=1,"Matched",IF(COUNTIF(Agreements!$A$5:$A$104,$A95)=0,"Check agreement ID","Check duplicate ID")))</f>
        <v/>
      </c>
    </row>
    <row r="96" ht="34" customHeight="1">
      <c r="A96" s="14" t="n"/>
      <c r="B96" s="14" t="n"/>
      <c r="C96" s="14" t="n"/>
      <c r="D96" s="24" t="n"/>
      <c r="E96" s="19" t="n"/>
      <c r="F96" s="24" t="n"/>
      <c r="G96" s="17" t="n"/>
      <c r="H96" s="22">
        <f>IF($A96="","",IFERROR(IF($F96="",0,$F96)*Assumptions!$B$5+IF($G96="",0,$G96),""))</f>
        <v/>
      </c>
      <c r="I96" s="19" t="n"/>
      <c r="J96" s="19" t="n"/>
      <c r="K96" s="23">
        <f>IF($A96="","",IF(COUNTIF(Agreements!$A$5:$A$104,$A96)=1,"Matched",IF(COUNTIF(Agreements!$A$5:$A$104,$A96)=0,"Check agreement ID","Check duplicate ID")))</f>
        <v/>
      </c>
    </row>
    <row r="97" ht="34" customHeight="1">
      <c r="A97" s="14" t="n"/>
      <c r="B97" s="14" t="n"/>
      <c r="C97" s="14" t="n"/>
      <c r="D97" s="24" t="n"/>
      <c r="E97" s="19" t="n"/>
      <c r="F97" s="24" t="n"/>
      <c r="G97" s="17" t="n"/>
      <c r="H97" s="18">
        <f>IF($A97="","",IFERROR(IF($F97="",0,$F97)*Assumptions!$B$5+IF($G97="",0,$G97),""))</f>
        <v/>
      </c>
      <c r="I97" s="19" t="n"/>
      <c r="J97" s="19" t="n"/>
      <c r="K97" s="20">
        <f>IF($A97="","",IF(COUNTIF(Agreements!$A$5:$A$104,$A97)=1,"Matched",IF(COUNTIF(Agreements!$A$5:$A$104,$A97)=0,"Check agreement ID","Check duplicate ID")))</f>
        <v/>
      </c>
    </row>
    <row r="98" ht="34" customHeight="1">
      <c r="A98" s="14" t="n"/>
      <c r="B98" s="14" t="n"/>
      <c r="C98" s="14" t="n"/>
      <c r="D98" s="24" t="n"/>
      <c r="E98" s="19" t="n"/>
      <c r="F98" s="24" t="n"/>
      <c r="G98" s="17" t="n"/>
      <c r="H98" s="22">
        <f>IF($A98="","",IFERROR(IF($F98="",0,$F98)*Assumptions!$B$5+IF($G98="",0,$G98),""))</f>
        <v/>
      </c>
      <c r="I98" s="19" t="n"/>
      <c r="J98" s="19" t="n"/>
      <c r="K98" s="23">
        <f>IF($A98="","",IF(COUNTIF(Agreements!$A$5:$A$104,$A98)=1,"Matched",IF(COUNTIF(Agreements!$A$5:$A$104,$A98)=0,"Check agreement ID","Check duplicate ID")))</f>
        <v/>
      </c>
    </row>
    <row r="99" ht="34" customHeight="1">
      <c r="A99" s="14" t="n"/>
      <c r="B99" s="14" t="n"/>
      <c r="C99" s="14" t="n"/>
      <c r="D99" s="24" t="n"/>
      <c r="E99" s="19" t="n"/>
      <c r="F99" s="24" t="n"/>
      <c r="G99" s="17" t="n"/>
      <c r="H99" s="18">
        <f>IF($A99="","",IFERROR(IF($F99="",0,$F99)*Assumptions!$B$5+IF($G99="",0,$G99),""))</f>
        <v/>
      </c>
      <c r="I99" s="19" t="n"/>
      <c r="J99" s="19" t="n"/>
      <c r="K99" s="20">
        <f>IF($A99="","",IF(COUNTIF(Agreements!$A$5:$A$104,$A99)=1,"Matched",IF(COUNTIF(Agreements!$A$5:$A$104,$A99)=0,"Check agreement ID","Check duplicate ID")))</f>
        <v/>
      </c>
    </row>
    <row r="100" ht="34" customHeight="1">
      <c r="A100" s="14" t="n"/>
      <c r="B100" s="14" t="n"/>
      <c r="C100" s="14" t="n"/>
      <c r="D100" s="24" t="n"/>
      <c r="E100" s="19" t="n"/>
      <c r="F100" s="24" t="n"/>
      <c r="G100" s="17" t="n"/>
      <c r="H100" s="22">
        <f>IF($A100="","",IFERROR(IF($F100="",0,$F100)*Assumptions!$B$5+IF($G100="",0,$G100),""))</f>
        <v/>
      </c>
      <c r="I100" s="19" t="n"/>
      <c r="J100" s="19" t="n"/>
      <c r="K100" s="23">
        <f>IF($A100="","",IF(COUNTIF(Agreements!$A$5:$A$104,$A100)=1,"Matched",IF(COUNTIF(Agreements!$A$5:$A$104,$A100)=0,"Check agreement ID","Check duplicate ID")))</f>
        <v/>
      </c>
    </row>
    <row r="101" ht="34" customHeight="1">
      <c r="A101" s="14" t="n"/>
      <c r="B101" s="14" t="n"/>
      <c r="C101" s="14" t="n"/>
      <c r="D101" s="24" t="n"/>
      <c r="E101" s="19" t="n"/>
      <c r="F101" s="24" t="n"/>
      <c r="G101" s="17" t="n"/>
      <c r="H101" s="18">
        <f>IF($A101="","",IFERROR(IF($F101="",0,$F101)*Assumptions!$B$5+IF($G101="",0,$G101),""))</f>
        <v/>
      </c>
      <c r="I101" s="19" t="n"/>
      <c r="J101" s="19" t="n"/>
      <c r="K101" s="20">
        <f>IF($A101="","",IF(COUNTIF(Agreements!$A$5:$A$104,$A101)=1,"Matched",IF(COUNTIF(Agreements!$A$5:$A$104,$A101)=0,"Check agreement ID","Check duplicate ID")))</f>
        <v/>
      </c>
    </row>
    <row r="102" ht="34" customHeight="1">
      <c r="A102" s="14" t="n"/>
      <c r="B102" s="14" t="n"/>
      <c r="C102" s="14" t="n"/>
      <c r="D102" s="24" t="n"/>
      <c r="E102" s="19" t="n"/>
      <c r="F102" s="24" t="n"/>
      <c r="G102" s="17" t="n"/>
      <c r="H102" s="22">
        <f>IF($A102="","",IFERROR(IF($F102="",0,$F102)*Assumptions!$B$5+IF($G102="",0,$G102),""))</f>
        <v/>
      </c>
      <c r="I102" s="19" t="n"/>
      <c r="J102" s="19" t="n"/>
      <c r="K102" s="23">
        <f>IF($A102="","",IF(COUNTIF(Agreements!$A$5:$A$104,$A102)=1,"Matched",IF(COUNTIF(Agreements!$A$5:$A$104,$A102)=0,"Check agreement ID","Check duplicate ID")))</f>
        <v/>
      </c>
    </row>
    <row r="103" ht="34" customHeight="1">
      <c r="A103" s="14" t="n"/>
      <c r="B103" s="14" t="n"/>
      <c r="C103" s="14" t="n"/>
      <c r="D103" s="24" t="n"/>
      <c r="E103" s="19" t="n"/>
      <c r="F103" s="24" t="n"/>
      <c r="G103" s="17" t="n"/>
      <c r="H103" s="18">
        <f>IF($A103="","",IFERROR(IF($F103="",0,$F103)*Assumptions!$B$5+IF($G103="",0,$G103),""))</f>
        <v/>
      </c>
      <c r="I103" s="19" t="n"/>
      <c r="J103" s="19" t="n"/>
      <c r="K103" s="20">
        <f>IF($A103="","",IF(COUNTIF(Agreements!$A$5:$A$104,$A103)=1,"Matched",IF(COUNTIF(Agreements!$A$5:$A$104,$A103)=0,"Check agreement ID","Check duplicate ID")))</f>
        <v/>
      </c>
    </row>
    <row r="104" ht="34" customHeight="1">
      <c r="A104" s="14" t="n"/>
      <c r="B104" s="14" t="n"/>
      <c r="C104" s="14" t="n"/>
      <c r="D104" s="24" t="n"/>
      <c r="E104" s="19" t="n"/>
      <c r="F104" s="24" t="n"/>
      <c r="G104" s="17" t="n"/>
      <c r="H104" s="22">
        <f>IF($A104="","",IFERROR(IF($F104="",0,$F104)*Assumptions!$B$5+IF($G104="",0,$G104),""))</f>
        <v/>
      </c>
      <c r="I104" s="19" t="n"/>
      <c r="J104" s="19" t="n"/>
      <c r="K104" s="23">
        <f>IF($A104="","",IF(COUNTIF(Agreements!$A$5:$A$104,$A104)=1,"Matched",IF(COUNTIF(Agreements!$A$5:$A$104,$A104)=0,"Check agreement ID","Check duplicate ID")))</f>
        <v/>
      </c>
    </row>
  </sheetData>
  <autoFilter ref="A4:K104"/>
  <conditionalFormatting sqref="K5:K104">
    <cfRule type="expression" priority="1" dxfId="1">
      <formula>LEFT($K5,5)="Check"</formula>
    </cfRule>
    <cfRule type="expression" priority="2" dxfId="0">
      <formula>$K5="Matched"</formula>
    </cfRule>
  </conditionalFormatting>
  <conditionalFormatting sqref="J5:J104">
    <cfRule type="expression" priority="3" dxfId="2">
      <formula>$J5="Optional"</formula>
    </cfRule>
  </conditionalFormatting>
  <dataValidations count="4">
    <dataValidation sqref="E5:E104" showDropDown="0" showInputMessage="0" showErrorMessage="0" allowBlank="0" errorTitle="Check unit" error="Choose a listed unit." type="list">
      <formula1>"system,unit,visit,filter,belt,pound,hour"</formula1>
    </dataValidation>
    <dataValidation sqref="I5:I104" showDropDown="0" showInputMessage="0" showErrorMessage="0" allowBlank="0" errorTitle="Check responsibility" error="Choose Contractor, Customer, or Shared." type="list">
      <formula1>"Contractor,Customer,Shared"</formula1>
    </dataValidation>
    <dataValidation sqref="J5:J104" showDropDown="0" showInputMessage="0" showErrorMessage="0" allowBlank="0" errorTitle="Check scope status" error="Choose Included, Optional, or Excluded." type="list">
      <formula1>"Included,Optional,Excluded"</formula1>
    </dataValidation>
    <dataValidation sqref="D5:D104 F5:G104" showDropDown="0" showInputMessage="0" showErrorMessage="0" allowBlank="0" errorTitle="Check quantity or estimate" error="Enter a number that is zero or greater." type="decimal" operator="greaterThanOrEqual">
      <formula1>0</formula1>
    </dataValidation>
  </dataValidations>
  <pageMargins left="0.3" right="0.3" top="0.5" bottom="0.5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9"/>
  <sheetViews>
    <sheetView showGridLines="0"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1" customWidth="1" min="1" max="1"/>
    <col width="18" customWidth="1" min="2" max="2"/>
    <col width="56" customWidth="1" min="3" max="3"/>
    <col width="3" customWidth="1" min="4" max="4"/>
    <col width="19" customWidth="1" min="5" max="5"/>
    <col width="16" customWidth="1" min="6" max="6"/>
    <col width="3" customWidth="1" min="7" max="7"/>
    <col width="21" customWidth="1" min="8" max="8"/>
    <col width="56" customWidth="1" min="9" max="9"/>
  </cols>
  <sheetData>
    <row r="1" ht="27" customHeight="1">
      <c r="A1" s="1" t="inlineStr">
        <is>
          <t>Assumptions and Reference Choices</t>
        </is>
      </c>
      <c r="B1" s="1" t="n"/>
      <c r="C1" s="1" t="n"/>
      <c r="D1" s="1" t="n"/>
      <c r="E1" s="1" t="n"/>
      <c r="F1" s="1" t="n"/>
      <c r="G1" s="1" t="n"/>
      <c r="H1" s="1" t="n"/>
      <c r="I1" s="1" t="n"/>
    </row>
    <row r="2" ht="32" customHeight="1">
      <c r="A2" s="4" t="inlineStr">
        <is>
          <t>Orange values are editable planning assumptions. Changes recalculate estimated costs, visit counts, and review alerts.</t>
        </is>
      </c>
    </row>
    <row r="3"/>
    <row r="4">
      <c r="A4" s="5" t="inlineStr">
        <is>
          <t>Assumption</t>
        </is>
      </c>
      <c r="B4" s="5" t="inlineStr">
        <is>
          <t>Value</t>
        </is>
      </c>
      <c r="C4" s="5" t="inlineStr">
        <is>
          <t>How It Is Used</t>
        </is>
      </c>
      <c r="E4" s="5" t="inlineStr">
        <is>
          <t>Visit Frequency</t>
        </is>
      </c>
      <c r="F4" s="5" t="inlineStr">
        <is>
          <t>Visits per Year</t>
        </is>
      </c>
      <c r="H4" s="5" t="inlineStr">
        <is>
          <t>Validated Field</t>
        </is>
      </c>
      <c r="I4" s="5" t="inlineStr">
        <is>
          <t>Allowed Choices</t>
        </is>
      </c>
    </row>
    <row r="5">
      <c r="A5" s="25" t="inlineStr">
        <is>
          <t>Estimated labor rate per hour</t>
        </is>
      </c>
      <c r="B5" s="17" t="n">
        <v>98</v>
      </c>
      <c r="C5" s="25" t="inlineStr">
        <is>
          <t>Used only to estimate scope line cost.</t>
        </is>
      </c>
      <c r="E5" s="23" t="inlineStr">
        <is>
          <t>Annual</t>
        </is>
      </c>
      <c r="F5" s="26" t="n">
        <v>1</v>
      </c>
      <c r="H5" s="25" t="inlineStr">
        <is>
          <t>Visit frequency</t>
        </is>
      </c>
      <c r="I5" s="25" t="inlineStr">
        <is>
          <t>Annual, Semiannual, Quarterly, Monthly</t>
        </is>
      </c>
    </row>
    <row r="6">
      <c r="A6" s="27" t="inlineStr">
        <is>
          <t>Renewal review alert days</t>
        </is>
      </c>
      <c r="B6" s="28" t="n">
        <v>60</v>
      </c>
      <c r="C6" s="27" t="inlineStr">
        <is>
          <t>Shows Review soon when the review date is within this many days.</t>
        </is>
      </c>
      <c r="E6" s="20" t="inlineStr">
        <is>
          <t>Semiannual</t>
        </is>
      </c>
      <c r="F6" s="26" t="n">
        <v>2</v>
      </c>
      <c r="H6" s="27" t="inlineStr">
        <is>
          <t>Agreement status</t>
        </is>
      </c>
      <c r="I6" s="27" t="inlineStr">
        <is>
          <t>Draft, Active, On Hold, Expired, Canceled</t>
        </is>
      </c>
    </row>
    <row r="7">
      <c r="A7" s="25" t="inlineStr">
        <is>
          <t>Upcoming visit window days</t>
        </is>
      </c>
      <c r="B7" s="28" t="n">
        <v>30</v>
      </c>
      <c r="C7" s="25" t="inlineStr">
        <is>
          <t>Sets the Summary window for upcoming active visits.</t>
        </is>
      </c>
      <c r="E7" s="23" t="inlineStr">
        <is>
          <t>Quarterly</t>
        </is>
      </c>
      <c r="F7" s="26" t="n">
        <v>4</v>
      </c>
      <c r="H7" s="25" t="inlineStr">
        <is>
          <t>Responsibility</t>
        </is>
      </c>
      <c r="I7" s="25" t="inlineStr">
        <is>
          <t>Contractor, Customer, Shared</t>
        </is>
      </c>
    </row>
    <row r="8">
      <c r="A8" s="27" t="inlineStr">
        <is>
          <t>Earliest agreement date</t>
        </is>
      </c>
      <c r="B8" s="31" t="n">
        <v>44197</v>
      </c>
      <c r="C8" s="27" t="inlineStr">
        <is>
          <t>Flags entered agreement dates before this date for review.</t>
        </is>
      </c>
      <c r="E8" s="20" t="inlineStr">
        <is>
          <t>Monthly</t>
        </is>
      </c>
      <c r="F8" s="26" t="n">
        <v>12</v>
      </c>
      <c r="H8" s="27" t="inlineStr">
        <is>
          <t>Scope status</t>
        </is>
      </c>
      <c r="I8" s="27" t="inlineStr">
        <is>
          <t>Included, Optional, Excluded</t>
        </is>
      </c>
    </row>
    <row r="9">
      <c r="A9" s="25" t="inlineStr">
        <is>
          <t>Latest agreement date</t>
        </is>
      </c>
      <c r="B9" s="31" t="n">
        <v>50040</v>
      </c>
      <c r="C9" s="25" t="inlineStr">
        <is>
          <t>Flags entered agreement dates after this date for review.</t>
        </is>
      </c>
      <c r="H9" s="25" t="inlineStr">
        <is>
          <t>Unit</t>
        </is>
      </c>
      <c r="I9" s="25" t="inlineStr">
        <is>
          <t>system, unit, visit, filter, belt, pound, hour</t>
        </is>
      </c>
    </row>
  </sheetData>
  <dataValidations count="3">
    <dataValidation sqref="B5" showDropDown="0" showInputMessage="0" showErrorMessage="0" allowBlank="0" errorTitle="Check labor rate" error="Enter a number that is zero or greater." type="decimal" operator="greaterThanOrEqual">
      <formula1>0</formula1>
    </dataValidation>
    <dataValidation sqref="B6:B7 F5:F8" showDropDown="0" showInputMessage="0" showErrorMessage="0" allowBlank="0" errorTitle="Check whole-number assumption" error="Enter a whole number that is zero or greater." type="whole" operator="greaterThanOrEqual">
      <formula1>0</formula1>
    </dataValidation>
    <dataValidation sqref="B8:B9" showDropDown="0" showInputMessage="0" showErrorMessage="0" allowBlank="0" errorTitle="Check date" error="Enter a date from 01/01/2000 through 12/31/2100." type="date" operator="between">
      <formula1>DATE(2000,1,1)</formula1>
      <formula2>DATE(2100,12,31)</formula2>
    </dataValidation>
  </dataValidations>
  <pageMargins left="0.3" right="0.3" top="0.5" bottom="0.5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2026-09-12T06:00:13Z</dcterms:created>
  <dcterms:modified xmlns:dcterms="http://purl.org/dc/terms/" xmlns:xsi="http://www.w3.org/2001/XMLSchema-instance" xsi:type="dcterms:W3CDTF">2026-09-12T06:00:14+00:00Z</dcterms:modified>
</cp:coreProperties>
</file>