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oposals" sheetId="2" state="visible" r:id="rId2"/>
    <sheet xmlns:r="http://schemas.openxmlformats.org/officeDocument/2006/relationships" name="Line Item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0" hidden="1">'Summary'!$A$4:$B$11</definedName>
    <definedName name="_xlnm._FilterDatabase" localSheetId="1" hidden="1">'Proposals'!$A$6:$P$106</definedName>
    <definedName name="_xlnm._FilterDatabase" localSheetId="2" hidden="1">'Line Items'!$A$6:$N$106</definedName>
    <definedName name="_xlnm._FilterDatabase" localSheetId="3" hidden="1">'Assumptions'!$A$4:$D$6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mm/dd/yyyy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D6D74"/>
      <sz val="10"/>
    </font>
    <font>
      <name val="Aptos"/>
      <b val="1"/>
      <color rgb="00FFFFFF"/>
      <sz val="10"/>
    </font>
    <font>
      <name val="Aptos"/>
      <color rgb="00243746"/>
      <sz val="10"/>
    </font>
    <font>
      <name val="Aptos"/>
      <b val="1"/>
      <color rgb="0016324F"/>
      <sz val="11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2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top" wrapText="1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vertical="top" wrapText="1"/>
    </xf>
    <xf numFmtId="1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vertical="top" wrapText="1"/>
    </xf>
    <xf numFmtId="165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vertical="top" wrapText="1"/>
    </xf>
    <xf numFmtId="166" fontId="4" fillId="4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vertical="top" wrapText="1"/>
    </xf>
    <xf numFmtId="166" fontId="4" fillId="5" borderId="1" applyAlignment="1" pivotButton="0" quotePrefix="0" xfId="0">
      <alignment horizontal="center" vertical="center" wrapText="1"/>
    </xf>
    <xf numFmtId="2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vertical="top" wrapText="1"/>
    </xf>
    <xf numFmtId="166" fontId="4" fillId="6" borderId="1" applyAlignment="1" pivotButton="0" quotePrefix="0" xfId="0">
      <alignment vertical="top" wrapText="1"/>
    </xf>
    <xf numFmtId="1" fontId="4" fillId="6" borderId="1" applyAlignment="1" pivotButton="0" quotePrefix="0" xfId="0">
      <alignment vertical="top" wrapText="1"/>
    </xf>
    <xf numFmtId="165" fontId="4" fillId="6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6734D"/>
        </patternFill>
      </fill>
    </dxf>
    <dxf>
      <font>
        <name val="Aptos"/>
        <b val="1"/>
        <color rgb="00FFFFFF"/>
        <sz val="10"/>
      </font>
      <fill>
        <patternFill patternType="solid">
          <fgColor rgb="00C6532F"/>
        </patternFill>
      </fill>
    </dxf>
    <dxf>
      <font>
        <name val="Aptos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Proposal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Options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780000" cy="24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P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17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 ht="30" customHeight="1">
      <c r="A1" s="1" t="inlineStr">
        <is>
          <t>HVAC Residential Service Proposal Worksheet — Summary</t>
        </is>
      </c>
    </row>
    <row r="2" ht="22" customHeight="1">
      <c r="A2" s="3" t="inlineStr">
        <is>
          <t>Calculated indicators update from the proposal and line-item records when the workbook recalculates.</t>
        </is>
      </c>
    </row>
    <row r="3"/>
    <row r="4" ht="32" customHeight="1">
      <c r="A4" s="4" t="inlineStr">
        <is>
          <t>Indicator</t>
        </is>
      </c>
      <c r="B4" s="4" t="inlineStr">
        <is>
          <t>Calculated Value</t>
        </is>
      </c>
      <c r="D4" s="4" t="inlineStr">
        <is>
          <t>Proposal Status</t>
        </is>
      </c>
      <c r="E4" s="4" t="inlineStr">
        <is>
          <t>Count</t>
        </is>
      </c>
    </row>
    <row r="5">
      <c r="A5" s="5" t="inlineStr">
        <is>
          <t>Prepared proposal options</t>
        </is>
      </c>
      <c r="B5" s="6">
        <f>COUNTIF(Proposals!$A$7:$A$106,"&lt;&gt;")</f>
        <v/>
      </c>
      <c r="D5" s="5" t="inlineStr">
        <is>
          <t>Draft</t>
        </is>
      </c>
      <c r="E5" s="6">
        <f>COUNTIF(Proposals!$J$7:$J$106,D5)</f>
        <v/>
      </c>
    </row>
    <row r="6">
      <c r="A6" s="7" t="inlineStr">
        <is>
          <t>Options ready for review</t>
        </is>
      </c>
      <c r="B6" s="8">
        <f>COUNTIF(Proposals!$P$7:$P$106,"Ready for review")</f>
        <v/>
      </c>
      <c r="D6" s="7" t="inlineStr">
        <is>
          <t>Presented</t>
        </is>
      </c>
      <c r="E6" s="8">
        <f>COUNTIF(Proposals!$J$7:$J$106,D6)</f>
        <v/>
      </c>
    </row>
    <row r="7">
      <c r="A7" s="5" t="inlineStr">
        <is>
          <t>Options requiring a check</t>
        </is>
      </c>
      <c r="B7" s="6">
        <f>COUNTIF(Proposals!$P$7:$P$106,"Check*")</f>
        <v/>
      </c>
      <c r="D7" s="5" t="inlineStr">
        <is>
          <t>Accepted</t>
        </is>
      </c>
      <c r="E7" s="6">
        <f>COUNTIF(Proposals!$J$7:$J$106,D7)</f>
        <v/>
      </c>
    </row>
    <row r="8">
      <c r="A8" s="7" t="inlineStr">
        <is>
          <t>Total proposed value</t>
        </is>
      </c>
      <c r="B8" s="9">
        <f>IF(COUNT(Proposals!$M$7:$M$106)=0,"",SUM(Proposals!$M$7:$M$106))</f>
        <v/>
      </c>
      <c r="D8" s="7" t="inlineStr">
        <is>
          <t>Declined</t>
        </is>
      </c>
      <c r="E8" s="8">
        <f>COUNTIF(Proposals!$J$7:$J$106,D8)</f>
        <v/>
      </c>
    </row>
    <row r="9">
      <c r="A9" s="5" t="inlineStr">
        <is>
          <t>Accepted proposed value</t>
        </is>
      </c>
      <c r="B9" s="10">
        <f>IF(COUNTIFS(Proposals!$J$7:$J$106,"Accepted",Proposals!$M$7:$M$106,"&gt;0")=0,"",IFERROR(SUMIF(Proposals!$J$7:$J$106,"Accepted",Proposals!$M$7:$M$106),""))</f>
        <v/>
      </c>
      <c r="D9" s="5" t="inlineStr">
        <is>
          <t>On Hold</t>
        </is>
      </c>
      <c r="E9" s="6">
        <f>COUNTIF(Proposals!$J$7:$J$106,D9)</f>
        <v/>
      </c>
    </row>
    <row r="10">
      <c r="A10" s="7" t="inlineStr">
        <is>
          <t>Average priced option</t>
        </is>
      </c>
      <c r="B10" s="9">
        <f>IFERROR(AVERAGEIF(Proposals!$M$7:$M$106,"&gt;0"),"")</f>
        <v/>
      </c>
    </row>
    <row r="11">
      <c r="A11" s="5" t="inlineStr">
        <is>
          <t>Included line items</t>
        </is>
      </c>
      <c r="B11" s="6">
        <f>COUNTIF('Line Items'!$M$7:$M$106,"Included")</f>
        <v/>
      </c>
    </row>
  </sheetData>
  <autoFilter ref="A4:B11"/>
  <mergeCells count="1">
    <mergeCell ref="A1:P1"/>
  </mergeCells>
  <conditionalFormatting sqref="B6">
    <cfRule type="expression" priority="1" dxfId="0">
      <formula>$B$6&gt;0</formula>
    </cfRule>
  </conditionalFormatting>
  <conditionalFormatting sqref="B7">
    <cfRule type="expression" priority="2" dxfId="1">
      <formula>$B$7&gt;0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P106"/>
  <sheetViews>
    <sheetView showGridLines="0" zoomScale="8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28" customWidth="1" min="4" max="4"/>
    <col width="31" customWidth="1" min="5" max="5"/>
    <col width="30" customWidth="1" min="6" max="6"/>
    <col width="27" customWidth="1" min="7" max="7"/>
    <col width="27" customWidth="1" min="8" max="8"/>
    <col width="17" customWidth="1" min="9" max="9"/>
    <col width="14" customWidth="1" min="10" max="10"/>
    <col width="15" customWidth="1" min="11" max="11"/>
    <col width="16" customWidth="1" min="12" max="12"/>
    <col width="17" customWidth="1" min="13" max="13"/>
    <col width="15" customWidth="1" min="14" max="14"/>
    <col width="15" customWidth="1" min="15" max="15"/>
    <col width="25" customWidth="1" min="16" max="16"/>
  </cols>
  <sheetData>
    <row r="1" ht="30" customHeight="1">
      <c r="A1" s="1" t="inlineStr">
        <is>
          <t>Residential Service Proposal Options</t>
        </is>
      </c>
    </row>
    <row r="2" ht="22" customHeight="1">
      <c r="A2" s="3" t="inlineStr">
        <is>
          <t>Enter proposal details in pale orange cells. Calculated cost and price include only line items marked Included.</t>
        </is>
      </c>
    </row>
    <row r="3" ht="22" customHeight="1">
      <c r="A3" s="3" t="inlineStr">
        <is>
          <t>Review scope, dates, assumptions, and amounts before presenting any fictional sample or contractor-entered option.</t>
        </is>
      </c>
    </row>
    <row r="4"/>
    <row r="5"/>
    <row r="6" ht="32" customHeight="1">
      <c r="A6" s="11" t="inlineStr">
        <is>
          <t>Proposal ID</t>
        </is>
      </c>
      <c r="B6" s="11" t="inlineStr">
        <is>
          <t>Job ID</t>
        </is>
      </c>
      <c r="C6" s="11" t="inlineStr">
        <is>
          <t>Proposal Date</t>
        </is>
      </c>
      <c r="D6" s="11" t="inlineStr">
        <is>
          <t>Customer</t>
        </is>
      </c>
      <c r="E6" s="11" t="inlineStr">
        <is>
          <t>Job Description</t>
        </is>
      </c>
      <c r="F6" s="11" t="inlineStr">
        <is>
          <t>Equipment Description</t>
        </is>
      </c>
      <c r="G6" s="11" t="inlineStr">
        <is>
          <t>Technician</t>
        </is>
      </c>
      <c r="H6" s="11" t="inlineStr">
        <is>
          <t>Option Description</t>
        </is>
      </c>
      <c r="I6" s="11" t="inlineStr">
        <is>
          <t>Responsibility</t>
        </is>
      </c>
      <c r="J6" s="11" t="inlineStr">
        <is>
          <t>Status</t>
        </is>
      </c>
      <c r="K6" s="11" t="inlineStr">
        <is>
          <t>Valid Through</t>
        </is>
      </c>
      <c r="L6" s="11" t="inlineStr">
        <is>
          <t>Included Cost</t>
        </is>
      </c>
      <c r="M6" s="11" t="inlineStr">
        <is>
          <t>Proposed Price</t>
        </is>
      </c>
      <c r="N6" s="11" t="inlineStr">
        <is>
          <t>Margin</t>
        </is>
      </c>
      <c r="O6" s="11" t="inlineStr">
        <is>
          <t>Margin Percent</t>
        </is>
      </c>
      <c r="P6" s="11" t="inlineStr">
        <is>
          <t>Review Alert</t>
        </is>
      </c>
    </row>
    <row r="7" ht="36" customHeight="1">
      <c r="A7" s="12" t="inlineStr">
        <is>
          <t>FICT-P-001</t>
        </is>
      </c>
      <c r="B7" s="12" t="inlineStr">
        <is>
          <t>FICT-J-001</t>
        </is>
      </c>
      <c r="C7" s="25" t="n">
        <v>46232</v>
      </c>
      <c r="D7" s="14" t="inlineStr">
        <is>
          <t>Fictional Maple Residence</t>
        </is>
      </c>
      <c r="E7" s="14" t="inlineStr">
        <is>
          <t>Restore cooling operation</t>
        </is>
      </c>
      <c r="F7" s="14" t="inlineStr">
        <is>
          <t>Fictional 3-ton split system</t>
        </is>
      </c>
      <c r="G7" s="12" t="inlineStr">
        <is>
          <t>Fictional Technician A</t>
        </is>
      </c>
      <c r="H7" s="14" t="inlineStr">
        <is>
          <t>Repair option</t>
        </is>
      </c>
      <c r="I7" s="12" t="inlineStr">
        <is>
          <t>Contractor</t>
        </is>
      </c>
      <c r="J7" s="12" t="inlineStr">
        <is>
          <t>Presented</t>
        </is>
      </c>
      <c r="K7" s="26">
        <f>IF(C7="","",IFERROR(C7+Assumptions!$B$6,""))</f>
        <v/>
      </c>
      <c r="L7" s="16">
        <f>IF(A7="","",IF(COUNTIFS('Line Items'!$A$7:$A$106,A7,'Line Items'!$M$7:$M$106,"Included")=0,"",IFERROR(SUMIFS('Line Items'!$I$7:$I$106,'Line Items'!$A$7:$A$106,A7,'Line Items'!$M$7:$M$106,"Included"),"")))</f>
        <v/>
      </c>
      <c r="M7" s="16">
        <f>IF(A7="","",IF(COUNTIFS('Line Items'!$A$7:$A$106,A7,'Line Items'!$M$7:$M$106,"Included")=0,"",IFERROR(SUMIFS('Line Items'!$K$7:$K$106,'Line Items'!$A$7:$A$106,A7,'Line Items'!$M$7:$M$106,"Included"),"")))</f>
        <v/>
      </c>
      <c r="N7" s="16">
        <f>IF(OR(L7="",M7=""),"",IFERROR(M7-L7,""))</f>
        <v/>
      </c>
      <c r="O7" s="27">
        <f>IF(OR(M7="",M7=0,N7=""),"",IFERROR(N7/M7,""))</f>
        <v/>
      </c>
      <c r="P7" s="5">
        <f>IF(COUNTA(A7:J7)=0,"",IF(OR(A7="",B7="",C7="",D7="",E7="",F7="",G7="",H7="",I7="",J7=""),"Check required inputs",IF(COUNTIF($A$7:$A$106,A7)&gt;1,"Check duplicate proposal ID",IF(COUNTIFS('Line Items'!$A$7:$A$106,A7,'Line Items'!$M$7:$M$106,"Included")=0,"Check included lines",IF(AND(K7&lt;&gt;"",K7&lt;TODAY(),OR(J7="Draft",J7="Presented",J7="On Hold")),"Check expired date",IF(IFERROR(AND(O7&lt;&gt;"",O7&lt;Assumptions!$B$5),FALSE),"Check margin","Ready for review"))))))</f>
        <v/>
      </c>
    </row>
    <row r="8" ht="36" customHeight="1">
      <c r="A8" s="12" t="inlineStr">
        <is>
          <t>FICT-P-002</t>
        </is>
      </c>
      <c r="B8" s="12" t="inlineStr">
        <is>
          <t>FICT-J-001</t>
        </is>
      </c>
      <c r="C8" s="25" t="n">
        <v>46267</v>
      </c>
      <c r="D8" s="14" t="inlineStr">
        <is>
          <t>Fictional Maple Residence</t>
        </is>
      </c>
      <c r="E8" s="14" t="inlineStr">
        <is>
          <t>Replace the cooling system</t>
        </is>
      </c>
      <c r="F8" s="14" t="inlineStr">
        <is>
          <t>Fictional 3-ton split system</t>
        </is>
      </c>
      <c r="G8" s="12" t="inlineStr">
        <is>
          <t>Fictional Technician Team</t>
        </is>
      </c>
      <c r="H8" s="14" t="inlineStr">
        <is>
          <t>Replacement option</t>
        </is>
      </c>
      <c r="I8" s="12" t="inlineStr">
        <is>
          <t>Contractor</t>
        </is>
      </c>
      <c r="J8" s="12" t="inlineStr">
        <is>
          <t>Accepted</t>
        </is>
      </c>
      <c r="K8" s="28">
        <f>IF(C8="","",IFERROR(C8+Assumptions!$B$6,""))</f>
        <v/>
      </c>
      <c r="L8" s="19">
        <f>IF(A8="","",IF(COUNTIFS('Line Items'!$A$7:$A$106,A8,'Line Items'!$M$7:$M$106,"Included")=0,"",IFERROR(SUMIFS('Line Items'!$I$7:$I$106,'Line Items'!$A$7:$A$106,A8,'Line Items'!$M$7:$M$106,"Included"),"")))</f>
        <v/>
      </c>
      <c r="M8" s="19">
        <f>IF(A8="","",IF(COUNTIFS('Line Items'!$A$7:$A$106,A8,'Line Items'!$M$7:$M$106,"Included")=0,"",IFERROR(SUMIFS('Line Items'!$K$7:$K$106,'Line Items'!$A$7:$A$106,A8,'Line Items'!$M$7:$M$106,"Included"),"")))</f>
        <v/>
      </c>
      <c r="N8" s="19">
        <f>IF(OR(L8="",M8=""),"",IFERROR(M8-L8,""))</f>
        <v/>
      </c>
      <c r="O8" s="29">
        <f>IF(OR(M8="",M8=0,N8=""),"",IFERROR(N8/M8,""))</f>
        <v/>
      </c>
      <c r="P8" s="7">
        <f>IF(COUNTA(A8:J8)=0,"",IF(OR(A8="",B8="",C8="",D8="",E8="",F8="",G8="",H8="",I8="",J8=""),"Check required inputs",IF(COUNTIF($A$7:$A$106,A8)&gt;1,"Check duplicate proposal ID",IF(COUNTIFS('Line Items'!$A$7:$A$106,A8,'Line Items'!$M$7:$M$106,"Included")=0,"Check included lines",IF(AND(K8&lt;&gt;"",K8&lt;TODAY(),OR(J8="Draft",J8="Presented",J8="On Hold")),"Check expired date",IF(IFERROR(AND(O8&lt;&gt;"",O8&lt;Assumptions!$B$5),FALSE),"Check margin","Ready for review"))))))</f>
        <v/>
      </c>
    </row>
    <row r="9" ht="36" customHeight="1">
      <c r="A9" s="12" t="inlineStr">
        <is>
          <t>FICT-P-003</t>
        </is>
      </c>
      <c r="B9" s="12" t="inlineStr">
        <is>
          <t>FICT-J-002</t>
        </is>
      </c>
      <c r="C9" s="25" t="n">
        <v>46269</v>
      </c>
      <c r="D9" s="14" t="inlineStr">
        <is>
          <t>Fictional Bluebird Residence</t>
        </is>
      </c>
      <c r="E9" s="14" t="inlineStr">
        <is>
          <t>Address weak supply airflow</t>
        </is>
      </c>
      <c r="F9" s="14" t="inlineStr">
        <is>
          <t>Fictional attic air handler</t>
        </is>
      </c>
      <c r="G9" s="12" t="inlineStr">
        <is>
          <t>Fictional Technician B</t>
        </is>
      </c>
      <c r="H9" s="14" t="inlineStr">
        <is>
          <t>Blower repair option</t>
        </is>
      </c>
      <c r="I9" s="12" t="inlineStr">
        <is>
          <t>Contractor</t>
        </is>
      </c>
      <c r="J9" s="12" t="inlineStr">
        <is>
          <t>Draft</t>
        </is>
      </c>
      <c r="K9" s="26">
        <f>IF(C9="","",IFERROR(C9+Assumptions!$B$6,""))</f>
        <v/>
      </c>
      <c r="L9" s="16">
        <f>IF(A9="","",IF(COUNTIFS('Line Items'!$A$7:$A$106,A9,'Line Items'!$M$7:$M$106,"Included")=0,"",IFERROR(SUMIFS('Line Items'!$I$7:$I$106,'Line Items'!$A$7:$A$106,A9,'Line Items'!$M$7:$M$106,"Included"),"")))</f>
        <v/>
      </c>
      <c r="M9" s="16">
        <f>IF(A9="","",IF(COUNTIFS('Line Items'!$A$7:$A$106,A9,'Line Items'!$M$7:$M$106,"Included")=0,"",IFERROR(SUMIFS('Line Items'!$K$7:$K$106,'Line Items'!$A$7:$A$106,A9,'Line Items'!$M$7:$M$106,"Included"),"")))</f>
        <v/>
      </c>
      <c r="N9" s="16">
        <f>IF(OR(L9="",M9=""),"",IFERROR(M9-L9,""))</f>
        <v/>
      </c>
      <c r="O9" s="27">
        <f>IF(OR(M9="",M9=0,N9=""),"",IFERROR(N9/M9,""))</f>
        <v/>
      </c>
      <c r="P9" s="5">
        <f>IF(COUNTA(A9:J9)=0,"",IF(OR(A9="",B9="",C9="",D9="",E9="",F9="",G9="",H9="",I9="",J9=""),"Check required inputs",IF(COUNTIF($A$7:$A$106,A9)&gt;1,"Check duplicate proposal ID",IF(COUNTIFS('Line Items'!$A$7:$A$106,A9,'Line Items'!$M$7:$M$106,"Included")=0,"Check included lines",IF(AND(K9&lt;&gt;"",K9&lt;TODAY(),OR(J9="Draft",J9="Presented",J9="On Hold")),"Check expired date",IF(IFERROR(AND(O9&lt;&gt;"",O9&lt;Assumptions!$B$5),FALSE),"Check margin","Ready for review"))))))</f>
        <v/>
      </c>
    </row>
    <row r="10" ht="36" customHeight="1">
      <c r="A10" s="12" t="inlineStr">
        <is>
          <t>FICT-P-004</t>
        </is>
      </c>
      <c r="B10" s="12" t="inlineStr">
        <is>
          <t>FICT-J-002</t>
        </is>
      </c>
      <c r="C10" s="25" t="n">
        <v>46271</v>
      </c>
      <c r="D10" s="14" t="inlineStr">
        <is>
          <t>Fictional Bluebird Residence</t>
        </is>
      </c>
      <c r="E10" s="14" t="inlineStr">
        <is>
          <t>Address weak supply airflow</t>
        </is>
      </c>
      <c r="F10" s="14" t="inlineStr">
        <is>
          <t>Fictional attic air handler</t>
        </is>
      </c>
      <c r="G10" s="12" t="inlineStr">
        <is>
          <t>Fictional Technician B</t>
        </is>
      </c>
      <c r="H10" s="14" t="inlineStr">
        <is>
          <t>Duct adjustment option</t>
        </is>
      </c>
      <c r="I10" s="12" t="inlineStr">
        <is>
          <t>Contractor</t>
        </is>
      </c>
      <c r="J10" s="12" t="inlineStr">
        <is>
          <t>Presented</t>
        </is>
      </c>
      <c r="K10" s="28">
        <f>IF(C10="","",IFERROR(C10+Assumptions!$B$6,""))</f>
        <v/>
      </c>
      <c r="L10" s="19">
        <f>IF(A10="","",IF(COUNTIFS('Line Items'!$A$7:$A$106,A10,'Line Items'!$M$7:$M$106,"Included")=0,"",IFERROR(SUMIFS('Line Items'!$I$7:$I$106,'Line Items'!$A$7:$A$106,A10,'Line Items'!$M$7:$M$106,"Included"),"")))</f>
        <v/>
      </c>
      <c r="M10" s="19">
        <f>IF(A10="","",IF(COUNTIFS('Line Items'!$A$7:$A$106,A10,'Line Items'!$M$7:$M$106,"Included")=0,"",IFERROR(SUMIFS('Line Items'!$K$7:$K$106,'Line Items'!$A$7:$A$106,A10,'Line Items'!$M$7:$M$106,"Included"),"")))</f>
        <v/>
      </c>
      <c r="N10" s="19">
        <f>IF(OR(L10="",M10=""),"",IFERROR(M10-L10,""))</f>
        <v/>
      </c>
      <c r="O10" s="29">
        <f>IF(OR(M10="",M10=0,N10=""),"",IFERROR(N10/M10,""))</f>
        <v/>
      </c>
      <c r="P10" s="7">
        <f>IF(COUNTA(A10:J10)=0,"",IF(OR(A10="",B10="",C10="",D10="",E10="",F10="",G10="",H10="",I10="",J10=""),"Check required inputs",IF(COUNTIF($A$7:$A$106,A10)&gt;1,"Check duplicate proposal ID",IF(COUNTIFS('Line Items'!$A$7:$A$106,A10,'Line Items'!$M$7:$M$106,"Included")=0,"Check included lines",IF(AND(K10&lt;&gt;"",K10&lt;TODAY(),OR(J10="Draft",J10="Presented",J10="On Hold")),"Check expired date",IF(IFERROR(AND(O10&lt;&gt;"",O10&lt;Assumptions!$B$5),FALSE),"Check margin","Ready for review"))))))</f>
        <v/>
      </c>
    </row>
    <row r="11" ht="36" customHeight="1">
      <c r="A11" s="12" t="inlineStr">
        <is>
          <t>FICT-P-005</t>
        </is>
      </c>
      <c r="B11" s="12" t="inlineStr">
        <is>
          <t>FICT-J-003</t>
        </is>
      </c>
      <c r="C11" s="25" t="n">
        <v>46272</v>
      </c>
      <c r="D11" s="14" t="inlineStr">
        <is>
          <t>Fictional Cedar Residence</t>
        </is>
      </c>
      <c r="E11" s="14" t="inlineStr">
        <is>
          <t>Address a no-heat condition</t>
        </is>
      </c>
      <c r="F11" s="14" t="inlineStr">
        <is>
          <t>Fictional gas furnace</t>
        </is>
      </c>
      <c r="G11" s="12" t="inlineStr">
        <is>
          <t>Fictional Technician C</t>
        </is>
      </c>
      <c r="H11" s="14" t="inlineStr">
        <is>
          <t>Ignition repair option</t>
        </is>
      </c>
      <c r="I11" s="12" t="inlineStr">
        <is>
          <t>Contractor</t>
        </is>
      </c>
      <c r="J11" s="12" t="inlineStr">
        <is>
          <t>Declined</t>
        </is>
      </c>
      <c r="K11" s="26">
        <f>IF(C11="","",IFERROR(C11+Assumptions!$B$6,""))</f>
        <v/>
      </c>
      <c r="L11" s="16">
        <f>IF(A11="","",IF(COUNTIFS('Line Items'!$A$7:$A$106,A11,'Line Items'!$M$7:$M$106,"Included")=0,"",IFERROR(SUMIFS('Line Items'!$I$7:$I$106,'Line Items'!$A$7:$A$106,A11,'Line Items'!$M$7:$M$106,"Included"),"")))</f>
        <v/>
      </c>
      <c r="M11" s="16">
        <f>IF(A11="","",IF(COUNTIFS('Line Items'!$A$7:$A$106,A11,'Line Items'!$M$7:$M$106,"Included")=0,"",IFERROR(SUMIFS('Line Items'!$K$7:$K$106,'Line Items'!$A$7:$A$106,A11,'Line Items'!$M$7:$M$106,"Included"),"")))</f>
        <v/>
      </c>
      <c r="N11" s="16">
        <f>IF(OR(L11="",M11=""),"",IFERROR(M11-L11,""))</f>
        <v/>
      </c>
      <c r="O11" s="27">
        <f>IF(OR(M11="",M11=0,N11=""),"",IFERROR(N11/M11,""))</f>
        <v/>
      </c>
      <c r="P11" s="5">
        <f>IF(COUNTA(A11:J11)=0,"",IF(OR(A11="",B11="",C11="",D11="",E11="",F11="",G11="",H11="",I11="",J11=""),"Check required inputs",IF(COUNTIF($A$7:$A$106,A11)&gt;1,"Check duplicate proposal ID",IF(COUNTIFS('Line Items'!$A$7:$A$106,A11,'Line Items'!$M$7:$M$106,"Included")=0,"Check included lines",IF(AND(K11&lt;&gt;"",K11&lt;TODAY(),OR(J11="Draft",J11="Presented",J11="On Hold")),"Check expired date",IF(IFERROR(AND(O11&lt;&gt;"",O11&lt;Assumptions!$B$5),FALSE),"Check margin","Ready for review"))))))</f>
        <v/>
      </c>
    </row>
    <row r="12" ht="36" customHeight="1">
      <c r="A12" s="12" t="inlineStr">
        <is>
          <t>FICT-P-006</t>
        </is>
      </c>
      <c r="B12" s="12" t="inlineStr">
        <is>
          <t>FICT-J-003</t>
        </is>
      </c>
      <c r="C12" s="25" t="n">
        <v>46273</v>
      </c>
      <c r="D12" s="14" t="inlineStr">
        <is>
          <t>Fictional Cedar Residence</t>
        </is>
      </c>
      <c r="E12" s="14" t="inlineStr">
        <is>
          <t>Replace the heating equipment</t>
        </is>
      </c>
      <c r="F12" s="14" t="inlineStr">
        <is>
          <t>Fictional gas furnace</t>
        </is>
      </c>
      <c r="G12" s="12" t="inlineStr">
        <is>
          <t>Fictional Technician Team</t>
        </is>
      </c>
      <c r="H12" s="14" t="inlineStr">
        <is>
          <t>Furnace replacement option</t>
        </is>
      </c>
      <c r="I12" s="12" t="inlineStr">
        <is>
          <t>Contractor</t>
        </is>
      </c>
      <c r="J12" s="12" t="inlineStr">
        <is>
          <t>Accepted</t>
        </is>
      </c>
      <c r="K12" s="28">
        <f>IF(C12="","",IFERROR(C12+Assumptions!$B$6,""))</f>
        <v/>
      </c>
      <c r="L12" s="19">
        <f>IF(A12="","",IF(COUNTIFS('Line Items'!$A$7:$A$106,A12,'Line Items'!$M$7:$M$106,"Included")=0,"",IFERROR(SUMIFS('Line Items'!$I$7:$I$106,'Line Items'!$A$7:$A$106,A12,'Line Items'!$M$7:$M$106,"Included"),"")))</f>
        <v/>
      </c>
      <c r="M12" s="19">
        <f>IF(A12="","",IF(COUNTIFS('Line Items'!$A$7:$A$106,A12,'Line Items'!$M$7:$M$106,"Included")=0,"",IFERROR(SUMIFS('Line Items'!$K$7:$K$106,'Line Items'!$A$7:$A$106,A12,'Line Items'!$M$7:$M$106,"Included"),"")))</f>
        <v/>
      </c>
      <c r="N12" s="19">
        <f>IF(OR(L12="",M12=""),"",IFERROR(M12-L12,""))</f>
        <v/>
      </c>
      <c r="O12" s="29">
        <f>IF(OR(M12="",M12=0,N12=""),"",IFERROR(N12/M12,""))</f>
        <v/>
      </c>
      <c r="P12" s="7">
        <f>IF(COUNTA(A12:J12)=0,"",IF(OR(A12="",B12="",C12="",D12="",E12="",F12="",G12="",H12="",I12="",J12=""),"Check required inputs",IF(COUNTIF($A$7:$A$106,A12)&gt;1,"Check duplicate proposal ID",IF(COUNTIFS('Line Items'!$A$7:$A$106,A12,'Line Items'!$M$7:$M$106,"Included")=0,"Check included lines",IF(AND(K12&lt;&gt;"",K12&lt;TODAY(),OR(J12="Draft",J12="Presented",J12="On Hold")),"Check expired date",IF(IFERROR(AND(O12&lt;&gt;"",O12&lt;Assumptions!$B$5),FALSE),"Check margin","Ready for review"))))))</f>
        <v/>
      </c>
    </row>
    <row r="13" ht="36" customHeight="1">
      <c r="A13" s="12" t="inlineStr">
        <is>
          <t>FICT-P-007</t>
        </is>
      </c>
      <c r="B13" s="12" t="inlineStr">
        <is>
          <t>FICT-J-004</t>
        </is>
      </c>
      <c r="C13" s="25" t="n">
        <v>46274</v>
      </c>
      <c r="D13" s="14" t="inlineStr">
        <is>
          <t>Fictional Juniper Residence</t>
        </is>
      </c>
      <c r="E13" s="14" t="inlineStr">
        <is>
          <t>Reduce condensate leakage</t>
        </is>
      </c>
      <c r="F13" s="14" t="inlineStr">
        <is>
          <t>Fictional fan coil</t>
        </is>
      </c>
      <c r="G13" s="12" t="inlineStr">
        <is>
          <t>Fictional Technician A</t>
        </is>
      </c>
      <c r="H13" s="14" t="inlineStr">
        <is>
          <t>Drain repair option</t>
        </is>
      </c>
      <c r="I13" s="12" t="inlineStr">
        <is>
          <t>Contractor</t>
        </is>
      </c>
      <c r="J13" s="12" t="inlineStr">
        <is>
          <t>On Hold</t>
        </is>
      </c>
      <c r="K13" s="26">
        <f>IF(C13="","",IFERROR(C13+Assumptions!$B$6,""))</f>
        <v/>
      </c>
      <c r="L13" s="16">
        <f>IF(A13="","",IF(COUNTIFS('Line Items'!$A$7:$A$106,A13,'Line Items'!$M$7:$M$106,"Included")=0,"",IFERROR(SUMIFS('Line Items'!$I$7:$I$106,'Line Items'!$A$7:$A$106,A13,'Line Items'!$M$7:$M$106,"Included"),"")))</f>
        <v/>
      </c>
      <c r="M13" s="16">
        <f>IF(A13="","",IF(COUNTIFS('Line Items'!$A$7:$A$106,A13,'Line Items'!$M$7:$M$106,"Included")=0,"",IFERROR(SUMIFS('Line Items'!$K$7:$K$106,'Line Items'!$A$7:$A$106,A13,'Line Items'!$M$7:$M$106,"Included"),"")))</f>
        <v/>
      </c>
      <c r="N13" s="16">
        <f>IF(OR(L13="",M13=""),"",IFERROR(M13-L13,""))</f>
        <v/>
      </c>
      <c r="O13" s="27">
        <f>IF(OR(M13="",M13=0,N13=""),"",IFERROR(N13/M13,""))</f>
        <v/>
      </c>
      <c r="P13" s="5">
        <f>IF(COUNTA(A13:J13)=0,"",IF(OR(A13="",B13="",C13="",D13="",E13="",F13="",G13="",H13="",I13="",J13=""),"Check required inputs",IF(COUNTIF($A$7:$A$106,A13)&gt;1,"Check duplicate proposal ID",IF(COUNTIFS('Line Items'!$A$7:$A$106,A13,'Line Items'!$M$7:$M$106,"Included")=0,"Check included lines",IF(AND(K13&lt;&gt;"",K13&lt;TODAY(),OR(J13="Draft",J13="Presented",J13="On Hold")),"Check expired date",IF(IFERROR(AND(O13&lt;&gt;"",O13&lt;Assumptions!$B$5),FALSE),"Check margin","Ready for review"))))))</f>
        <v/>
      </c>
    </row>
    <row r="14" ht="36" customHeight="1">
      <c r="A14" s="12" t="inlineStr">
        <is>
          <t>FICT-P-008</t>
        </is>
      </c>
      <c r="B14" s="12" t="inlineStr">
        <is>
          <t>FICT-J-005</t>
        </is>
      </c>
      <c r="C14" s="25" t="n">
        <v>46275</v>
      </c>
      <c r="D14" s="14" t="inlineStr">
        <is>
          <t>Fictional Aspen Residence</t>
        </is>
      </c>
      <c r="E14" s="14" t="inlineStr">
        <is>
          <t>Investigate thermostat operation</t>
        </is>
      </c>
      <c r="F14" s="14" t="inlineStr">
        <is>
          <t>Fictional heat pump</t>
        </is>
      </c>
      <c r="G14" s="12" t="inlineStr">
        <is>
          <t>Fictional Technician B</t>
        </is>
      </c>
      <c r="H14" s="14" t="inlineStr">
        <is>
          <t>Control replacement option</t>
        </is>
      </c>
      <c r="I14" s="12" t="inlineStr">
        <is>
          <t>Contractor</t>
        </is>
      </c>
      <c r="J14" s="12" t="inlineStr">
        <is>
          <t>Draft</t>
        </is>
      </c>
      <c r="K14" s="28">
        <f>IF(C14="","",IFERROR(C14+Assumptions!$B$6,""))</f>
        <v/>
      </c>
      <c r="L14" s="19">
        <f>IF(A14="","",IF(COUNTIFS('Line Items'!$A$7:$A$106,A14,'Line Items'!$M$7:$M$106,"Included")=0,"",IFERROR(SUMIFS('Line Items'!$I$7:$I$106,'Line Items'!$A$7:$A$106,A14,'Line Items'!$M$7:$M$106,"Included"),"")))</f>
        <v/>
      </c>
      <c r="M14" s="19">
        <f>IF(A14="","",IF(COUNTIFS('Line Items'!$A$7:$A$106,A14,'Line Items'!$M$7:$M$106,"Included")=0,"",IFERROR(SUMIFS('Line Items'!$K$7:$K$106,'Line Items'!$A$7:$A$106,A14,'Line Items'!$M$7:$M$106,"Included"),"")))</f>
        <v/>
      </c>
      <c r="N14" s="19">
        <f>IF(OR(L14="",M14=""),"",IFERROR(M14-L14,""))</f>
        <v/>
      </c>
      <c r="O14" s="29">
        <f>IF(OR(M14="",M14=0,N14=""),"",IFERROR(N14/M14,""))</f>
        <v/>
      </c>
      <c r="P14" s="7">
        <f>IF(COUNTA(A14:J14)=0,"",IF(OR(A14="",B14="",C14="",D14="",E14="",F14="",G14="",H14="",I14="",J14=""),"Check required inputs",IF(COUNTIF($A$7:$A$106,A14)&gt;1,"Check duplicate proposal ID",IF(COUNTIFS('Line Items'!$A$7:$A$106,A14,'Line Items'!$M$7:$M$106,"Included")=0,"Check included lines",IF(AND(K14&lt;&gt;"",K14&lt;TODAY(),OR(J14="Draft",J14="Presented",J14="On Hold")),"Check expired date",IF(IFERROR(AND(O14&lt;&gt;"",O14&lt;Assumptions!$B$5),FALSE),"Check margin","Ready for review"))))))</f>
        <v/>
      </c>
    </row>
    <row r="15" ht="36" customHeight="1">
      <c r="A15" s="12" t="inlineStr">
        <is>
          <t>FICT-P-009</t>
        </is>
      </c>
      <c r="B15" s="12" t="inlineStr">
        <is>
          <t>FICT-J-006</t>
        </is>
      </c>
      <c r="C15" s="25" t="n">
        <v>46276</v>
      </c>
      <c r="D15" s="14" t="inlineStr">
        <is>
          <t>Fictional Birch Residence</t>
        </is>
      </c>
      <c r="E15" s="14" t="inlineStr">
        <is>
          <t>Replace damaged refrigerant-line insulation</t>
        </is>
      </c>
      <c r="F15" s="14" t="inlineStr">
        <is>
          <t>Fictional mini-split system</t>
        </is>
      </c>
      <c r="G15" s="12" t="inlineStr">
        <is>
          <t>Fictional Technician A</t>
        </is>
      </c>
      <c r="H15" s="14" t="inlineStr">
        <is>
          <t>Insulation replacement option</t>
        </is>
      </c>
      <c r="I15" s="12" t="inlineStr">
        <is>
          <t>Contractor</t>
        </is>
      </c>
      <c r="J15" s="12" t="inlineStr">
        <is>
          <t>Presented</t>
        </is>
      </c>
      <c r="K15" s="26">
        <f>IF(C15="","",IFERROR(C15+Assumptions!$B$6,""))</f>
        <v/>
      </c>
      <c r="L15" s="16">
        <f>IF(A15="","",IF(COUNTIFS('Line Items'!$A$7:$A$106,A15,'Line Items'!$M$7:$M$106,"Included")=0,"",IFERROR(SUMIFS('Line Items'!$I$7:$I$106,'Line Items'!$A$7:$A$106,A15,'Line Items'!$M$7:$M$106,"Included"),"")))</f>
        <v/>
      </c>
      <c r="M15" s="16">
        <f>IF(A15="","",IF(COUNTIFS('Line Items'!$A$7:$A$106,A15,'Line Items'!$M$7:$M$106,"Included")=0,"",IFERROR(SUMIFS('Line Items'!$K$7:$K$106,'Line Items'!$A$7:$A$106,A15,'Line Items'!$M$7:$M$106,"Included"),"")))</f>
        <v/>
      </c>
      <c r="N15" s="16">
        <f>IF(OR(L15="",M15=""),"",IFERROR(M15-L15,""))</f>
        <v/>
      </c>
      <c r="O15" s="27">
        <f>IF(OR(M15="",M15=0,N15=""),"",IFERROR(N15/M15,""))</f>
        <v/>
      </c>
      <c r="P15" s="5">
        <f>IF(COUNTA(A15:J15)=0,"",IF(OR(A15="",B15="",C15="",D15="",E15="",F15="",G15="",H15="",I15="",J15=""),"Check required inputs",IF(COUNTIF($A$7:$A$106,A15)&gt;1,"Check duplicate proposal ID",IF(COUNTIFS('Line Items'!$A$7:$A$106,A15,'Line Items'!$M$7:$M$106,"Included")=0,"Check included lines",IF(AND(K15&lt;&gt;"",K15&lt;TODAY(),OR(J15="Draft",J15="Presented",J15="On Hold")),"Check expired date",IF(IFERROR(AND(O15&lt;&gt;"",O15&lt;Assumptions!$B$5),FALSE),"Check margin","Ready for review"))))))</f>
        <v/>
      </c>
    </row>
    <row r="16" ht="36" customHeight="1">
      <c r="A16" s="12" t="inlineStr">
        <is>
          <t>FICT-P-010</t>
        </is>
      </c>
      <c r="B16" s="12" t="inlineStr">
        <is>
          <t>FICT-J-006</t>
        </is>
      </c>
      <c r="C16" s="25" t="n">
        <v>46277</v>
      </c>
      <c r="D16" s="14" t="inlineStr">
        <is>
          <t>Fictional Birch Residence</t>
        </is>
      </c>
      <c r="E16" s="14" t="inlineStr">
        <is>
          <t>Consider an indoor air accessory</t>
        </is>
      </c>
      <c r="F16" s="14" t="inlineStr">
        <is>
          <t>Fictional central air system</t>
        </is>
      </c>
      <c r="G16" s="12" t="inlineStr">
        <is>
          <t>Fictional Technician Team</t>
        </is>
      </c>
      <c r="H16" s="14" t="inlineStr">
        <is>
          <t>Accessory alternate</t>
        </is>
      </c>
      <c r="I16" s="12" t="inlineStr">
        <is>
          <t>Homeowner</t>
        </is>
      </c>
      <c r="J16" s="12" t="inlineStr">
        <is>
          <t>Draft</t>
        </is>
      </c>
      <c r="K16" s="28">
        <f>IF(C16="","",IFERROR(C16+Assumptions!$B$6,""))</f>
        <v/>
      </c>
      <c r="L16" s="19">
        <f>IF(A16="","",IF(COUNTIFS('Line Items'!$A$7:$A$106,A16,'Line Items'!$M$7:$M$106,"Included")=0,"",IFERROR(SUMIFS('Line Items'!$I$7:$I$106,'Line Items'!$A$7:$A$106,A16,'Line Items'!$M$7:$M$106,"Included"),"")))</f>
        <v/>
      </c>
      <c r="M16" s="19">
        <f>IF(A16="","",IF(COUNTIFS('Line Items'!$A$7:$A$106,A16,'Line Items'!$M$7:$M$106,"Included")=0,"",IFERROR(SUMIFS('Line Items'!$K$7:$K$106,'Line Items'!$A$7:$A$106,A16,'Line Items'!$M$7:$M$106,"Included"),"")))</f>
        <v/>
      </c>
      <c r="N16" s="19">
        <f>IF(OR(L16="",M16=""),"",IFERROR(M16-L16,""))</f>
        <v/>
      </c>
      <c r="O16" s="29">
        <f>IF(OR(M16="",M16=0,N16=""),"",IFERROR(N16/M16,""))</f>
        <v/>
      </c>
      <c r="P16" s="7">
        <f>IF(COUNTA(A16:J16)=0,"",IF(OR(A16="",B16="",C16="",D16="",E16="",F16="",G16="",H16="",I16="",J16=""),"Check required inputs",IF(COUNTIF($A$7:$A$106,A16)&gt;1,"Check duplicate proposal ID",IF(COUNTIFS('Line Items'!$A$7:$A$106,A16,'Line Items'!$M$7:$M$106,"Included")=0,"Check included lines",IF(AND(K16&lt;&gt;"",K16&lt;TODAY(),OR(J16="Draft",J16="Presented",J16="On Hold")),"Check expired date",IF(IFERROR(AND(O16&lt;&gt;"",O16&lt;Assumptions!$B$5),FALSE),"Check margin","Ready for review"))))))</f>
        <v/>
      </c>
    </row>
    <row r="17" ht="36" customHeight="1">
      <c r="A17" s="12" t="n"/>
      <c r="B17" s="12" t="n"/>
      <c r="C17" s="25" t="n"/>
      <c r="D17" s="14" t="n"/>
      <c r="E17" s="14" t="n"/>
      <c r="F17" s="14" t="n"/>
      <c r="G17" s="12" t="n"/>
      <c r="H17" s="14" t="n"/>
      <c r="I17" s="12" t="n"/>
      <c r="J17" s="12" t="n"/>
      <c r="K17" s="26">
        <f>IF(C17="","",IFERROR(C17+Assumptions!$B$6,""))</f>
        <v/>
      </c>
      <c r="L17" s="16">
        <f>IF(A17="","",IF(COUNTIFS('Line Items'!$A$7:$A$106,A17,'Line Items'!$M$7:$M$106,"Included")=0,"",IFERROR(SUMIFS('Line Items'!$I$7:$I$106,'Line Items'!$A$7:$A$106,A17,'Line Items'!$M$7:$M$106,"Included"),"")))</f>
        <v/>
      </c>
      <c r="M17" s="16">
        <f>IF(A17="","",IF(COUNTIFS('Line Items'!$A$7:$A$106,A17,'Line Items'!$M$7:$M$106,"Included")=0,"",IFERROR(SUMIFS('Line Items'!$K$7:$K$106,'Line Items'!$A$7:$A$106,A17,'Line Items'!$M$7:$M$106,"Included"),"")))</f>
        <v/>
      </c>
      <c r="N17" s="16">
        <f>IF(OR(L17="",M17=""),"",IFERROR(M17-L17,""))</f>
        <v/>
      </c>
      <c r="O17" s="27">
        <f>IF(OR(M17="",M17=0,N17=""),"",IFERROR(N17/M17,""))</f>
        <v/>
      </c>
      <c r="P17" s="5">
        <f>IF(COUNTA(A17:J17)=0,"",IF(OR(A17="",B17="",C17="",D17="",E17="",F17="",G17="",H17="",I17="",J17=""),"Check required inputs",IF(COUNTIF($A$7:$A$106,A17)&gt;1,"Check duplicate proposal ID",IF(COUNTIFS('Line Items'!$A$7:$A$106,A17,'Line Items'!$M$7:$M$106,"Included")=0,"Check included lines",IF(AND(K17&lt;&gt;"",K17&lt;TODAY(),OR(J17="Draft",J17="Presented",J17="On Hold")),"Check expired date",IF(IFERROR(AND(O17&lt;&gt;"",O17&lt;Assumptions!$B$5),FALSE),"Check margin","Ready for review"))))))</f>
        <v/>
      </c>
    </row>
    <row r="18" ht="36" customHeight="1">
      <c r="A18" s="12" t="n"/>
      <c r="B18" s="12" t="n"/>
      <c r="C18" s="25" t="n"/>
      <c r="D18" s="14" t="n"/>
      <c r="E18" s="14" t="n"/>
      <c r="F18" s="14" t="n"/>
      <c r="G18" s="12" t="n"/>
      <c r="H18" s="14" t="n"/>
      <c r="I18" s="12" t="n"/>
      <c r="J18" s="12" t="n"/>
      <c r="K18" s="28">
        <f>IF(C18="","",IFERROR(C18+Assumptions!$B$6,""))</f>
        <v/>
      </c>
      <c r="L18" s="19">
        <f>IF(A18="","",IF(COUNTIFS('Line Items'!$A$7:$A$106,A18,'Line Items'!$M$7:$M$106,"Included")=0,"",IFERROR(SUMIFS('Line Items'!$I$7:$I$106,'Line Items'!$A$7:$A$106,A18,'Line Items'!$M$7:$M$106,"Included"),"")))</f>
        <v/>
      </c>
      <c r="M18" s="19">
        <f>IF(A18="","",IF(COUNTIFS('Line Items'!$A$7:$A$106,A18,'Line Items'!$M$7:$M$106,"Included")=0,"",IFERROR(SUMIFS('Line Items'!$K$7:$K$106,'Line Items'!$A$7:$A$106,A18,'Line Items'!$M$7:$M$106,"Included"),"")))</f>
        <v/>
      </c>
      <c r="N18" s="19">
        <f>IF(OR(L18="",M18=""),"",IFERROR(M18-L18,""))</f>
        <v/>
      </c>
      <c r="O18" s="29">
        <f>IF(OR(M18="",M18=0,N18=""),"",IFERROR(N18/M18,""))</f>
        <v/>
      </c>
      <c r="P18" s="7">
        <f>IF(COUNTA(A18:J18)=0,"",IF(OR(A18="",B18="",C18="",D18="",E18="",F18="",G18="",H18="",I18="",J18=""),"Check required inputs",IF(COUNTIF($A$7:$A$106,A18)&gt;1,"Check duplicate proposal ID",IF(COUNTIFS('Line Items'!$A$7:$A$106,A18,'Line Items'!$M$7:$M$106,"Included")=0,"Check included lines",IF(AND(K18&lt;&gt;"",K18&lt;TODAY(),OR(J18="Draft",J18="Presented",J18="On Hold")),"Check expired date",IF(IFERROR(AND(O18&lt;&gt;"",O18&lt;Assumptions!$B$5),FALSE),"Check margin","Ready for review"))))))</f>
        <v/>
      </c>
    </row>
    <row r="19" ht="36" customHeight="1">
      <c r="A19" s="12" t="n"/>
      <c r="B19" s="12" t="n"/>
      <c r="C19" s="25" t="n"/>
      <c r="D19" s="14" t="n"/>
      <c r="E19" s="14" t="n"/>
      <c r="F19" s="14" t="n"/>
      <c r="G19" s="12" t="n"/>
      <c r="H19" s="14" t="n"/>
      <c r="I19" s="12" t="n"/>
      <c r="J19" s="12" t="n"/>
      <c r="K19" s="26">
        <f>IF(C19="","",IFERROR(C19+Assumptions!$B$6,""))</f>
        <v/>
      </c>
      <c r="L19" s="16">
        <f>IF(A19="","",IF(COUNTIFS('Line Items'!$A$7:$A$106,A19,'Line Items'!$M$7:$M$106,"Included")=0,"",IFERROR(SUMIFS('Line Items'!$I$7:$I$106,'Line Items'!$A$7:$A$106,A19,'Line Items'!$M$7:$M$106,"Included"),"")))</f>
        <v/>
      </c>
      <c r="M19" s="16">
        <f>IF(A19="","",IF(COUNTIFS('Line Items'!$A$7:$A$106,A19,'Line Items'!$M$7:$M$106,"Included")=0,"",IFERROR(SUMIFS('Line Items'!$K$7:$K$106,'Line Items'!$A$7:$A$106,A19,'Line Items'!$M$7:$M$106,"Included"),"")))</f>
        <v/>
      </c>
      <c r="N19" s="16">
        <f>IF(OR(L19="",M19=""),"",IFERROR(M19-L19,""))</f>
        <v/>
      </c>
      <c r="O19" s="27">
        <f>IF(OR(M19="",M19=0,N19=""),"",IFERROR(N19/M19,""))</f>
        <v/>
      </c>
      <c r="P19" s="5">
        <f>IF(COUNTA(A19:J19)=0,"",IF(OR(A19="",B19="",C19="",D19="",E19="",F19="",G19="",H19="",I19="",J19=""),"Check required inputs",IF(COUNTIF($A$7:$A$106,A19)&gt;1,"Check duplicate proposal ID",IF(COUNTIFS('Line Items'!$A$7:$A$106,A19,'Line Items'!$M$7:$M$106,"Included")=0,"Check included lines",IF(AND(K19&lt;&gt;"",K19&lt;TODAY(),OR(J19="Draft",J19="Presented",J19="On Hold")),"Check expired date",IF(IFERROR(AND(O19&lt;&gt;"",O19&lt;Assumptions!$B$5),FALSE),"Check margin","Ready for review"))))))</f>
        <v/>
      </c>
    </row>
    <row r="20" ht="36" customHeight="1">
      <c r="A20" s="12" t="n"/>
      <c r="B20" s="12" t="n"/>
      <c r="C20" s="25" t="n"/>
      <c r="D20" s="14" t="n"/>
      <c r="E20" s="14" t="n"/>
      <c r="F20" s="14" t="n"/>
      <c r="G20" s="12" t="n"/>
      <c r="H20" s="14" t="n"/>
      <c r="I20" s="12" t="n"/>
      <c r="J20" s="12" t="n"/>
      <c r="K20" s="28">
        <f>IF(C20="","",IFERROR(C20+Assumptions!$B$6,""))</f>
        <v/>
      </c>
      <c r="L20" s="19">
        <f>IF(A20="","",IF(COUNTIFS('Line Items'!$A$7:$A$106,A20,'Line Items'!$M$7:$M$106,"Included")=0,"",IFERROR(SUMIFS('Line Items'!$I$7:$I$106,'Line Items'!$A$7:$A$106,A20,'Line Items'!$M$7:$M$106,"Included"),"")))</f>
        <v/>
      </c>
      <c r="M20" s="19">
        <f>IF(A20="","",IF(COUNTIFS('Line Items'!$A$7:$A$106,A20,'Line Items'!$M$7:$M$106,"Included")=0,"",IFERROR(SUMIFS('Line Items'!$K$7:$K$106,'Line Items'!$A$7:$A$106,A20,'Line Items'!$M$7:$M$106,"Included"),"")))</f>
        <v/>
      </c>
      <c r="N20" s="19">
        <f>IF(OR(L20="",M20=""),"",IFERROR(M20-L20,""))</f>
        <v/>
      </c>
      <c r="O20" s="29">
        <f>IF(OR(M20="",M20=0,N20=""),"",IFERROR(N20/M20,""))</f>
        <v/>
      </c>
      <c r="P20" s="7">
        <f>IF(COUNTA(A20:J20)=0,"",IF(OR(A20="",B20="",C20="",D20="",E20="",F20="",G20="",H20="",I20="",J20=""),"Check required inputs",IF(COUNTIF($A$7:$A$106,A20)&gt;1,"Check duplicate proposal ID",IF(COUNTIFS('Line Items'!$A$7:$A$106,A20,'Line Items'!$M$7:$M$106,"Included")=0,"Check included lines",IF(AND(K20&lt;&gt;"",K20&lt;TODAY(),OR(J20="Draft",J20="Presented",J20="On Hold")),"Check expired date",IF(IFERROR(AND(O20&lt;&gt;"",O20&lt;Assumptions!$B$5),FALSE),"Check margin","Ready for review"))))))</f>
        <v/>
      </c>
    </row>
    <row r="21" ht="36" customHeight="1">
      <c r="A21" s="12" t="n"/>
      <c r="B21" s="12" t="n"/>
      <c r="C21" s="25" t="n"/>
      <c r="D21" s="14" t="n"/>
      <c r="E21" s="14" t="n"/>
      <c r="F21" s="14" t="n"/>
      <c r="G21" s="12" t="n"/>
      <c r="H21" s="14" t="n"/>
      <c r="I21" s="12" t="n"/>
      <c r="J21" s="12" t="n"/>
      <c r="K21" s="26">
        <f>IF(C21="","",IFERROR(C21+Assumptions!$B$6,""))</f>
        <v/>
      </c>
      <c r="L21" s="16">
        <f>IF(A21="","",IF(COUNTIFS('Line Items'!$A$7:$A$106,A21,'Line Items'!$M$7:$M$106,"Included")=0,"",IFERROR(SUMIFS('Line Items'!$I$7:$I$106,'Line Items'!$A$7:$A$106,A21,'Line Items'!$M$7:$M$106,"Included"),"")))</f>
        <v/>
      </c>
      <c r="M21" s="16">
        <f>IF(A21="","",IF(COUNTIFS('Line Items'!$A$7:$A$106,A21,'Line Items'!$M$7:$M$106,"Included")=0,"",IFERROR(SUMIFS('Line Items'!$K$7:$K$106,'Line Items'!$A$7:$A$106,A21,'Line Items'!$M$7:$M$106,"Included"),"")))</f>
        <v/>
      </c>
      <c r="N21" s="16">
        <f>IF(OR(L21="",M21=""),"",IFERROR(M21-L21,""))</f>
        <v/>
      </c>
      <c r="O21" s="27">
        <f>IF(OR(M21="",M21=0,N21=""),"",IFERROR(N21/M21,""))</f>
        <v/>
      </c>
      <c r="P21" s="5">
        <f>IF(COUNTA(A21:J21)=0,"",IF(OR(A21="",B21="",C21="",D21="",E21="",F21="",G21="",H21="",I21="",J21=""),"Check required inputs",IF(COUNTIF($A$7:$A$106,A21)&gt;1,"Check duplicate proposal ID",IF(COUNTIFS('Line Items'!$A$7:$A$106,A21,'Line Items'!$M$7:$M$106,"Included")=0,"Check included lines",IF(AND(K21&lt;&gt;"",K21&lt;TODAY(),OR(J21="Draft",J21="Presented",J21="On Hold")),"Check expired date",IF(IFERROR(AND(O21&lt;&gt;"",O21&lt;Assumptions!$B$5),FALSE),"Check margin","Ready for review"))))))</f>
        <v/>
      </c>
    </row>
    <row r="22" ht="36" customHeight="1">
      <c r="A22" s="12" t="n"/>
      <c r="B22" s="12" t="n"/>
      <c r="C22" s="25" t="n"/>
      <c r="D22" s="14" t="n"/>
      <c r="E22" s="14" t="n"/>
      <c r="F22" s="14" t="n"/>
      <c r="G22" s="12" t="n"/>
      <c r="H22" s="14" t="n"/>
      <c r="I22" s="12" t="n"/>
      <c r="J22" s="12" t="n"/>
      <c r="K22" s="28">
        <f>IF(C22="","",IFERROR(C22+Assumptions!$B$6,""))</f>
        <v/>
      </c>
      <c r="L22" s="19">
        <f>IF(A22="","",IF(COUNTIFS('Line Items'!$A$7:$A$106,A22,'Line Items'!$M$7:$M$106,"Included")=0,"",IFERROR(SUMIFS('Line Items'!$I$7:$I$106,'Line Items'!$A$7:$A$106,A22,'Line Items'!$M$7:$M$106,"Included"),"")))</f>
        <v/>
      </c>
      <c r="M22" s="19">
        <f>IF(A22="","",IF(COUNTIFS('Line Items'!$A$7:$A$106,A22,'Line Items'!$M$7:$M$106,"Included")=0,"",IFERROR(SUMIFS('Line Items'!$K$7:$K$106,'Line Items'!$A$7:$A$106,A22,'Line Items'!$M$7:$M$106,"Included"),"")))</f>
        <v/>
      </c>
      <c r="N22" s="19">
        <f>IF(OR(L22="",M22=""),"",IFERROR(M22-L22,""))</f>
        <v/>
      </c>
      <c r="O22" s="29">
        <f>IF(OR(M22="",M22=0,N22=""),"",IFERROR(N22/M22,""))</f>
        <v/>
      </c>
      <c r="P22" s="7">
        <f>IF(COUNTA(A22:J22)=0,"",IF(OR(A22="",B22="",C22="",D22="",E22="",F22="",G22="",H22="",I22="",J22=""),"Check required inputs",IF(COUNTIF($A$7:$A$106,A22)&gt;1,"Check duplicate proposal ID",IF(COUNTIFS('Line Items'!$A$7:$A$106,A22,'Line Items'!$M$7:$M$106,"Included")=0,"Check included lines",IF(AND(K22&lt;&gt;"",K22&lt;TODAY(),OR(J22="Draft",J22="Presented",J22="On Hold")),"Check expired date",IF(IFERROR(AND(O22&lt;&gt;"",O22&lt;Assumptions!$B$5),FALSE),"Check margin","Ready for review"))))))</f>
        <v/>
      </c>
    </row>
    <row r="23" ht="36" customHeight="1">
      <c r="A23" s="12" t="n"/>
      <c r="B23" s="12" t="n"/>
      <c r="C23" s="25" t="n"/>
      <c r="D23" s="14" t="n"/>
      <c r="E23" s="14" t="n"/>
      <c r="F23" s="14" t="n"/>
      <c r="G23" s="12" t="n"/>
      <c r="H23" s="14" t="n"/>
      <c r="I23" s="12" t="n"/>
      <c r="J23" s="12" t="n"/>
      <c r="K23" s="26">
        <f>IF(C23="","",IFERROR(C23+Assumptions!$B$6,""))</f>
        <v/>
      </c>
      <c r="L23" s="16">
        <f>IF(A23="","",IF(COUNTIFS('Line Items'!$A$7:$A$106,A23,'Line Items'!$M$7:$M$106,"Included")=0,"",IFERROR(SUMIFS('Line Items'!$I$7:$I$106,'Line Items'!$A$7:$A$106,A23,'Line Items'!$M$7:$M$106,"Included"),"")))</f>
        <v/>
      </c>
      <c r="M23" s="16">
        <f>IF(A23="","",IF(COUNTIFS('Line Items'!$A$7:$A$106,A23,'Line Items'!$M$7:$M$106,"Included")=0,"",IFERROR(SUMIFS('Line Items'!$K$7:$K$106,'Line Items'!$A$7:$A$106,A23,'Line Items'!$M$7:$M$106,"Included"),"")))</f>
        <v/>
      </c>
      <c r="N23" s="16">
        <f>IF(OR(L23="",M23=""),"",IFERROR(M23-L23,""))</f>
        <v/>
      </c>
      <c r="O23" s="27">
        <f>IF(OR(M23="",M23=0,N23=""),"",IFERROR(N23/M23,""))</f>
        <v/>
      </c>
      <c r="P23" s="5">
        <f>IF(COUNTA(A23:J23)=0,"",IF(OR(A23="",B23="",C23="",D23="",E23="",F23="",G23="",H23="",I23="",J23=""),"Check required inputs",IF(COUNTIF($A$7:$A$106,A23)&gt;1,"Check duplicate proposal ID",IF(COUNTIFS('Line Items'!$A$7:$A$106,A23,'Line Items'!$M$7:$M$106,"Included")=0,"Check included lines",IF(AND(K23&lt;&gt;"",K23&lt;TODAY(),OR(J23="Draft",J23="Presented",J23="On Hold")),"Check expired date",IF(IFERROR(AND(O23&lt;&gt;"",O23&lt;Assumptions!$B$5),FALSE),"Check margin","Ready for review"))))))</f>
        <v/>
      </c>
    </row>
    <row r="24" ht="36" customHeight="1">
      <c r="A24" s="12" t="n"/>
      <c r="B24" s="12" t="n"/>
      <c r="C24" s="25" t="n"/>
      <c r="D24" s="14" t="n"/>
      <c r="E24" s="14" t="n"/>
      <c r="F24" s="14" t="n"/>
      <c r="G24" s="12" t="n"/>
      <c r="H24" s="14" t="n"/>
      <c r="I24" s="12" t="n"/>
      <c r="J24" s="12" t="n"/>
      <c r="K24" s="28">
        <f>IF(C24="","",IFERROR(C24+Assumptions!$B$6,""))</f>
        <v/>
      </c>
      <c r="L24" s="19">
        <f>IF(A24="","",IF(COUNTIFS('Line Items'!$A$7:$A$106,A24,'Line Items'!$M$7:$M$106,"Included")=0,"",IFERROR(SUMIFS('Line Items'!$I$7:$I$106,'Line Items'!$A$7:$A$106,A24,'Line Items'!$M$7:$M$106,"Included"),"")))</f>
        <v/>
      </c>
      <c r="M24" s="19">
        <f>IF(A24="","",IF(COUNTIFS('Line Items'!$A$7:$A$106,A24,'Line Items'!$M$7:$M$106,"Included")=0,"",IFERROR(SUMIFS('Line Items'!$K$7:$K$106,'Line Items'!$A$7:$A$106,A24,'Line Items'!$M$7:$M$106,"Included"),"")))</f>
        <v/>
      </c>
      <c r="N24" s="19">
        <f>IF(OR(L24="",M24=""),"",IFERROR(M24-L24,""))</f>
        <v/>
      </c>
      <c r="O24" s="29">
        <f>IF(OR(M24="",M24=0,N24=""),"",IFERROR(N24/M24,""))</f>
        <v/>
      </c>
      <c r="P24" s="7">
        <f>IF(COUNTA(A24:J24)=0,"",IF(OR(A24="",B24="",C24="",D24="",E24="",F24="",G24="",H24="",I24="",J24=""),"Check required inputs",IF(COUNTIF($A$7:$A$106,A24)&gt;1,"Check duplicate proposal ID",IF(COUNTIFS('Line Items'!$A$7:$A$106,A24,'Line Items'!$M$7:$M$106,"Included")=0,"Check included lines",IF(AND(K24&lt;&gt;"",K24&lt;TODAY(),OR(J24="Draft",J24="Presented",J24="On Hold")),"Check expired date",IF(IFERROR(AND(O24&lt;&gt;"",O24&lt;Assumptions!$B$5),FALSE),"Check margin","Ready for review"))))))</f>
        <v/>
      </c>
    </row>
    <row r="25" ht="36" customHeight="1">
      <c r="A25" s="12" t="n"/>
      <c r="B25" s="12" t="n"/>
      <c r="C25" s="25" t="n"/>
      <c r="D25" s="14" t="n"/>
      <c r="E25" s="14" t="n"/>
      <c r="F25" s="14" t="n"/>
      <c r="G25" s="12" t="n"/>
      <c r="H25" s="14" t="n"/>
      <c r="I25" s="12" t="n"/>
      <c r="J25" s="12" t="n"/>
      <c r="K25" s="26">
        <f>IF(C25="","",IFERROR(C25+Assumptions!$B$6,""))</f>
        <v/>
      </c>
      <c r="L25" s="16">
        <f>IF(A25="","",IF(COUNTIFS('Line Items'!$A$7:$A$106,A25,'Line Items'!$M$7:$M$106,"Included")=0,"",IFERROR(SUMIFS('Line Items'!$I$7:$I$106,'Line Items'!$A$7:$A$106,A25,'Line Items'!$M$7:$M$106,"Included"),"")))</f>
        <v/>
      </c>
      <c r="M25" s="16">
        <f>IF(A25="","",IF(COUNTIFS('Line Items'!$A$7:$A$106,A25,'Line Items'!$M$7:$M$106,"Included")=0,"",IFERROR(SUMIFS('Line Items'!$K$7:$K$106,'Line Items'!$A$7:$A$106,A25,'Line Items'!$M$7:$M$106,"Included"),"")))</f>
        <v/>
      </c>
      <c r="N25" s="16">
        <f>IF(OR(L25="",M25=""),"",IFERROR(M25-L25,""))</f>
        <v/>
      </c>
      <c r="O25" s="27">
        <f>IF(OR(M25="",M25=0,N25=""),"",IFERROR(N25/M25,""))</f>
        <v/>
      </c>
      <c r="P25" s="5">
        <f>IF(COUNTA(A25:J25)=0,"",IF(OR(A25="",B25="",C25="",D25="",E25="",F25="",G25="",H25="",I25="",J25=""),"Check required inputs",IF(COUNTIF($A$7:$A$106,A25)&gt;1,"Check duplicate proposal ID",IF(COUNTIFS('Line Items'!$A$7:$A$106,A25,'Line Items'!$M$7:$M$106,"Included")=0,"Check included lines",IF(AND(K25&lt;&gt;"",K25&lt;TODAY(),OR(J25="Draft",J25="Presented",J25="On Hold")),"Check expired date",IF(IFERROR(AND(O25&lt;&gt;"",O25&lt;Assumptions!$B$5),FALSE),"Check margin","Ready for review"))))))</f>
        <v/>
      </c>
    </row>
    <row r="26" ht="36" customHeight="1">
      <c r="A26" s="12" t="n"/>
      <c r="B26" s="12" t="n"/>
      <c r="C26" s="25" t="n"/>
      <c r="D26" s="14" t="n"/>
      <c r="E26" s="14" t="n"/>
      <c r="F26" s="14" t="n"/>
      <c r="G26" s="12" t="n"/>
      <c r="H26" s="14" t="n"/>
      <c r="I26" s="12" t="n"/>
      <c r="J26" s="12" t="n"/>
      <c r="K26" s="28">
        <f>IF(C26="","",IFERROR(C26+Assumptions!$B$6,""))</f>
        <v/>
      </c>
      <c r="L26" s="19">
        <f>IF(A26="","",IF(COUNTIFS('Line Items'!$A$7:$A$106,A26,'Line Items'!$M$7:$M$106,"Included")=0,"",IFERROR(SUMIFS('Line Items'!$I$7:$I$106,'Line Items'!$A$7:$A$106,A26,'Line Items'!$M$7:$M$106,"Included"),"")))</f>
        <v/>
      </c>
      <c r="M26" s="19">
        <f>IF(A26="","",IF(COUNTIFS('Line Items'!$A$7:$A$106,A26,'Line Items'!$M$7:$M$106,"Included")=0,"",IFERROR(SUMIFS('Line Items'!$K$7:$K$106,'Line Items'!$A$7:$A$106,A26,'Line Items'!$M$7:$M$106,"Included"),"")))</f>
        <v/>
      </c>
      <c r="N26" s="19">
        <f>IF(OR(L26="",M26=""),"",IFERROR(M26-L26,""))</f>
        <v/>
      </c>
      <c r="O26" s="29">
        <f>IF(OR(M26="",M26=0,N26=""),"",IFERROR(N26/M26,""))</f>
        <v/>
      </c>
      <c r="P26" s="7">
        <f>IF(COUNTA(A26:J26)=0,"",IF(OR(A26="",B26="",C26="",D26="",E26="",F26="",G26="",H26="",I26="",J26=""),"Check required inputs",IF(COUNTIF($A$7:$A$106,A26)&gt;1,"Check duplicate proposal ID",IF(COUNTIFS('Line Items'!$A$7:$A$106,A26,'Line Items'!$M$7:$M$106,"Included")=0,"Check included lines",IF(AND(K26&lt;&gt;"",K26&lt;TODAY(),OR(J26="Draft",J26="Presented",J26="On Hold")),"Check expired date",IF(IFERROR(AND(O26&lt;&gt;"",O26&lt;Assumptions!$B$5),FALSE),"Check margin","Ready for review"))))))</f>
        <v/>
      </c>
    </row>
    <row r="27" ht="36" customHeight="1">
      <c r="A27" s="12" t="n"/>
      <c r="B27" s="12" t="n"/>
      <c r="C27" s="25" t="n"/>
      <c r="D27" s="14" t="n"/>
      <c r="E27" s="14" t="n"/>
      <c r="F27" s="14" t="n"/>
      <c r="G27" s="12" t="n"/>
      <c r="H27" s="14" t="n"/>
      <c r="I27" s="12" t="n"/>
      <c r="J27" s="12" t="n"/>
      <c r="K27" s="26">
        <f>IF(C27="","",IFERROR(C27+Assumptions!$B$6,""))</f>
        <v/>
      </c>
      <c r="L27" s="16">
        <f>IF(A27="","",IF(COUNTIFS('Line Items'!$A$7:$A$106,A27,'Line Items'!$M$7:$M$106,"Included")=0,"",IFERROR(SUMIFS('Line Items'!$I$7:$I$106,'Line Items'!$A$7:$A$106,A27,'Line Items'!$M$7:$M$106,"Included"),"")))</f>
        <v/>
      </c>
      <c r="M27" s="16">
        <f>IF(A27="","",IF(COUNTIFS('Line Items'!$A$7:$A$106,A27,'Line Items'!$M$7:$M$106,"Included")=0,"",IFERROR(SUMIFS('Line Items'!$K$7:$K$106,'Line Items'!$A$7:$A$106,A27,'Line Items'!$M$7:$M$106,"Included"),"")))</f>
        <v/>
      </c>
      <c r="N27" s="16">
        <f>IF(OR(L27="",M27=""),"",IFERROR(M27-L27,""))</f>
        <v/>
      </c>
      <c r="O27" s="27">
        <f>IF(OR(M27="",M27=0,N27=""),"",IFERROR(N27/M27,""))</f>
        <v/>
      </c>
      <c r="P27" s="5">
        <f>IF(COUNTA(A27:J27)=0,"",IF(OR(A27="",B27="",C27="",D27="",E27="",F27="",G27="",H27="",I27="",J27=""),"Check required inputs",IF(COUNTIF($A$7:$A$106,A27)&gt;1,"Check duplicate proposal ID",IF(COUNTIFS('Line Items'!$A$7:$A$106,A27,'Line Items'!$M$7:$M$106,"Included")=0,"Check included lines",IF(AND(K27&lt;&gt;"",K27&lt;TODAY(),OR(J27="Draft",J27="Presented",J27="On Hold")),"Check expired date",IF(IFERROR(AND(O27&lt;&gt;"",O27&lt;Assumptions!$B$5),FALSE),"Check margin","Ready for review"))))))</f>
        <v/>
      </c>
    </row>
    <row r="28" ht="36" customHeight="1">
      <c r="A28" s="12" t="n"/>
      <c r="B28" s="12" t="n"/>
      <c r="C28" s="25" t="n"/>
      <c r="D28" s="14" t="n"/>
      <c r="E28" s="14" t="n"/>
      <c r="F28" s="14" t="n"/>
      <c r="G28" s="12" t="n"/>
      <c r="H28" s="14" t="n"/>
      <c r="I28" s="12" t="n"/>
      <c r="J28" s="12" t="n"/>
      <c r="K28" s="28">
        <f>IF(C28="","",IFERROR(C28+Assumptions!$B$6,""))</f>
        <v/>
      </c>
      <c r="L28" s="19">
        <f>IF(A28="","",IF(COUNTIFS('Line Items'!$A$7:$A$106,A28,'Line Items'!$M$7:$M$106,"Included")=0,"",IFERROR(SUMIFS('Line Items'!$I$7:$I$106,'Line Items'!$A$7:$A$106,A28,'Line Items'!$M$7:$M$106,"Included"),"")))</f>
        <v/>
      </c>
      <c r="M28" s="19">
        <f>IF(A28="","",IF(COUNTIFS('Line Items'!$A$7:$A$106,A28,'Line Items'!$M$7:$M$106,"Included")=0,"",IFERROR(SUMIFS('Line Items'!$K$7:$K$106,'Line Items'!$A$7:$A$106,A28,'Line Items'!$M$7:$M$106,"Included"),"")))</f>
        <v/>
      </c>
      <c r="N28" s="19">
        <f>IF(OR(L28="",M28=""),"",IFERROR(M28-L28,""))</f>
        <v/>
      </c>
      <c r="O28" s="29">
        <f>IF(OR(M28="",M28=0,N28=""),"",IFERROR(N28/M28,""))</f>
        <v/>
      </c>
      <c r="P28" s="7">
        <f>IF(COUNTA(A28:J28)=0,"",IF(OR(A28="",B28="",C28="",D28="",E28="",F28="",G28="",H28="",I28="",J28=""),"Check required inputs",IF(COUNTIF($A$7:$A$106,A28)&gt;1,"Check duplicate proposal ID",IF(COUNTIFS('Line Items'!$A$7:$A$106,A28,'Line Items'!$M$7:$M$106,"Included")=0,"Check included lines",IF(AND(K28&lt;&gt;"",K28&lt;TODAY(),OR(J28="Draft",J28="Presented",J28="On Hold")),"Check expired date",IF(IFERROR(AND(O28&lt;&gt;"",O28&lt;Assumptions!$B$5),FALSE),"Check margin","Ready for review"))))))</f>
        <v/>
      </c>
    </row>
    <row r="29" ht="36" customHeight="1">
      <c r="A29" s="12" t="n"/>
      <c r="B29" s="12" t="n"/>
      <c r="C29" s="25" t="n"/>
      <c r="D29" s="14" t="n"/>
      <c r="E29" s="14" t="n"/>
      <c r="F29" s="14" t="n"/>
      <c r="G29" s="12" t="n"/>
      <c r="H29" s="14" t="n"/>
      <c r="I29" s="12" t="n"/>
      <c r="J29" s="12" t="n"/>
      <c r="K29" s="26">
        <f>IF(C29="","",IFERROR(C29+Assumptions!$B$6,""))</f>
        <v/>
      </c>
      <c r="L29" s="16">
        <f>IF(A29="","",IF(COUNTIFS('Line Items'!$A$7:$A$106,A29,'Line Items'!$M$7:$M$106,"Included")=0,"",IFERROR(SUMIFS('Line Items'!$I$7:$I$106,'Line Items'!$A$7:$A$106,A29,'Line Items'!$M$7:$M$106,"Included"),"")))</f>
        <v/>
      </c>
      <c r="M29" s="16">
        <f>IF(A29="","",IF(COUNTIFS('Line Items'!$A$7:$A$106,A29,'Line Items'!$M$7:$M$106,"Included")=0,"",IFERROR(SUMIFS('Line Items'!$K$7:$K$106,'Line Items'!$A$7:$A$106,A29,'Line Items'!$M$7:$M$106,"Included"),"")))</f>
        <v/>
      </c>
      <c r="N29" s="16">
        <f>IF(OR(L29="",M29=""),"",IFERROR(M29-L29,""))</f>
        <v/>
      </c>
      <c r="O29" s="27">
        <f>IF(OR(M29="",M29=0,N29=""),"",IFERROR(N29/M29,""))</f>
        <v/>
      </c>
      <c r="P29" s="5">
        <f>IF(COUNTA(A29:J29)=0,"",IF(OR(A29="",B29="",C29="",D29="",E29="",F29="",G29="",H29="",I29="",J29=""),"Check required inputs",IF(COUNTIF($A$7:$A$106,A29)&gt;1,"Check duplicate proposal ID",IF(COUNTIFS('Line Items'!$A$7:$A$106,A29,'Line Items'!$M$7:$M$106,"Included")=0,"Check included lines",IF(AND(K29&lt;&gt;"",K29&lt;TODAY(),OR(J29="Draft",J29="Presented",J29="On Hold")),"Check expired date",IF(IFERROR(AND(O29&lt;&gt;"",O29&lt;Assumptions!$B$5),FALSE),"Check margin","Ready for review"))))))</f>
        <v/>
      </c>
    </row>
    <row r="30" ht="36" customHeight="1">
      <c r="A30" s="12" t="n"/>
      <c r="B30" s="12" t="n"/>
      <c r="C30" s="25" t="n"/>
      <c r="D30" s="14" t="n"/>
      <c r="E30" s="14" t="n"/>
      <c r="F30" s="14" t="n"/>
      <c r="G30" s="12" t="n"/>
      <c r="H30" s="14" t="n"/>
      <c r="I30" s="12" t="n"/>
      <c r="J30" s="12" t="n"/>
      <c r="K30" s="28">
        <f>IF(C30="","",IFERROR(C30+Assumptions!$B$6,""))</f>
        <v/>
      </c>
      <c r="L30" s="19">
        <f>IF(A30="","",IF(COUNTIFS('Line Items'!$A$7:$A$106,A30,'Line Items'!$M$7:$M$106,"Included")=0,"",IFERROR(SUMIFS('Line Items'!$I$7:$I$106,'Line Items'!$A$7:$A$106,A30,'Line Items'!$M$7:$M$106,"Included"),"")))</f>
        <v/>
      </c>
      <c r="M30" s="19">
        <f>IF(A30="","",IF(COUNTIFS('Line Items'!$A$7:$A$106,A30,'Line Items'!$M$7:$M$106,"Included")=0,"",IFERROR(SUMIFS('Line Items'!$K$7:$K$106,'Line Items'!$A$7:$A$106,A30,'Line Items'!$M$7:$M$106,"Included"),"")))</f>
        <v/>
      </c>
      <c r="N30" s="19">
        <f>IF(OR(L30="",M30=""),"",IFERROR(M30-L30,""))</f>
        <v/>
      </c>
      <c r="O30" s="29">
        <f>IF(OR(M30="",M30=0,N30=""),"",IFERROR(N30/M30,""))</f>
        <v/>
      </c>
      <c r="P30" s="7">
        <f>IF(COUNTA(A30:J30)=0,"",IF(OR(A30="",B30="",C30="",D30="",E30="",F30="",G30="",H30="",I30="",J30=""),"Check required inputs",IF(COUNTIF($A$7:$A$106,A30)&gt;1,"Check duplicate proposal ID",IF(COUNTIFS('Line Items'!$A$7:$A$106,A30,'Line Items'!$M$7:$M$106,"Included")=0,"Check included lines",IF(AND(K30&lt;&gt;"",K30&lt;TODAY(),OR(J30="Draft",J30="Presented",J30="On Hold")),"Check expired date",IF(IFERROR(AND(O30&lt;&gt;"",O30&lt;Assumptions!$B$5),FALSE),"Check margin","Ready for review"))))))</f>
        <v/>
      </c>
    </row>
    <row r="31" ht="36" customHeight="1">
      <c r="A31" s="12" t="n"/>
      <c r="B31" s="12" t="n"/>
      <c r="C31" s="25" t="n"/>
      <c r="D31" s="14" t="n"/>
      <c r="E31" s="14" t="n"/>
      <c r="F31" s="14" t="n"/>
      <c r="G31" s="12" t="n"/>
      <c r="H31" s="14" t="n"/>
      <c r="I31" s="12" t="n"/>
      <c r="J31" s="12" t="n"/>
      <c r="K31" s="26">
        <f>IF(C31="","",IFERROR(C31+Assumptions!$B$6,""))</f>
        <v/>
      </c>
      <c r="L31" s="16">
        <f>IF(A31="","",IF(COUNTIFS('Line Items'!$A$7:$A$106,A31,'Line Items'!$M$7:$M$106,"Included")=0,"",IFERROR(SUMIFS('Line Items'!$I$7:$I$106,'Line Items'!$A$7:$A$106,A31,'Line Items'!$M$7:$M$106,"Included"),"")))</f>
        <v/>
      </c>
      <c r="M31" s="16">
        <f>IF(A31="","",IF(COUNTIFS('Line Items'!$A$7:$A$106,A31,'Line Items'!$M$7:$M$106,"Included")=0,"",IFERROR(SUMIFS('Line Items'!$K$7:$K$106,'Line Items'!$A$7:$A$106,A31,'Line Items'!$M$7:$M$106,"Included"),"")))</f>
        <v/>
      </c>
      <c r="N31" s="16">
        <f>IF(OR(L31="",M31=""),"",IFERROR(M31-L31,""))</f>
        <v/>
      </c>
      <c r="O31" s="27">
        <f>IF(OR(M31="",M31=0,N31=""),"",IFERROR(N31/M31,""))</f>
        <v/>
      </c>
      <c r="P31" s="5">
        <f>IF(COUNTA(A31:J31)=0,"",IF(OR(A31="",B31="",C31="",D31="",E31="",F31="",G31="",H31="",I31="",J31=""),"Check required inputs",IF(COUNTIF($A$7:$A$106,A31)&gt;1,"Check duplicate proposal ID",IF(COUNTIFS('Line Items'!$A$7:$A$106,A31,'Line Items'!$M$7:$M$106,"Included")=0,"Check included lines",IF(AND(K31&lt;&gt;"",K31&lt;TODAY(),OR(J31="Draft",J31="Presented",J31="On Hold")),"Check expired date",IF(IFERROR(AND(O31&lt;&gt;"",O31&lt;Assumptions!$B$5),FALSE),"Check margin","Ready for review"))))))</f>
        <v/>
      </c>
    </row>
    <row r="32" ht="36" customHeight="1">
      <c r="A32" s="12" t="n"/>
      <c r="B32" s="12" t="n"/>
      <c r="C32" s="25" t="n"/>
      <c r="D32" s="14" t="n"/>
      <c r="E32" s="14" t="n"/>
      <c r="F32" s="14" t="n"/>
      <c r="G32" s="12" t="n"/>
      <c r="H32" s="14" t="n"/>
      <c r="I32" s="12" t="n"/>
      <c r="J32" s="12" t="n"/>
      <c r="K32" s="28">
        <f>IF(C32="","",IFERROR(C32+Assumptions!$B$6,""))</f>
        <v/>
      </c>
      <c r="L32" s="19">
        <f>IF(A32="","",IF(COUNTIFS('Line Items'!$A$7:$A$106,A32,'Line Items'!$M$7:$M$106,"Included")=0,"",IFERROR(SUMIFS('Line Items'!$I$7:$I$106,'Line Items'!$A$7:$A$106,A32,'Line Items'!$M$7:$M$106,"Included"),"")))</f>
        <v/>
      </c>
      <c r="M32" s="19">
        <f>IF(A32="","",IF(COUNTIFS('Line Items'!$A$7:$A$106,A32,'Line Items'!$M$7:$M$106,"Included")=0,"",IFERROR(SUMIFS('Line Items'!$K$7:$K$106,'Line Items'!$A$7:$A$106,A32,'Line Items'!$M$7:$M$106,"Included"),"")))</f>
        <v/>
      </c>
      <c r="N32" s="19">
        <f>IF(OR(L32="",M32=""),"",IFERROR(M32-L32,""))</f>
        <v/>
      </c>
      <c r="O32" s="29">
        <f>IF(OR(M32="",M32=0,N32=""),"",IFERROR(N32/M32,""))</f>
        <v/>
      </c>
      <c r="P32" s="7">
        <f>IF(COUNTA(A32:J32)=0,"",IF(OR(A32="",B32="",C32="",D32="",E32="",F32="",G32="",H32="",I32="",J32=""),"Check required inputs",IF(COUNTIF($A$7:$A$106,A32)&gt;1,"Check duplicate proposal ID",IF(COUNTIFS('Line Items'!$A$7:$A$106,A32,'Line Items'!$M$7:$M$106,"Included")=0,"Check included lines",IF(AND(K32&lt;&gt;"",K32&lt;TODAY(),OR(J32="Draft",J32="Presented",J32="On Hold")),"Check expired date",IF(IFERROR(AND(O32&lt;&gt;"",O32&lt;Assumptions!$B$5),FALSE),"Check margin","Ready for review"))))))</f>
        <v/>
      </c>
    </row>
    <row r="33" ht="36" customHeight="1">
      <c r="A33" s="12" t="n"/>
      <c r="B33" s="12" t="n"/>
      <c r="C33" s="25" t="n"/>
      <c r="D33" s="14" t="n"/>
      <c r="E33" s="14" t="n"/>
      <c r="F33" s="14" t="n"/>
      <c r="G33" s="12" t="n"/>
      <c r="H33" s="14" t="n"/>
      <c r="I33" s="12" t="n"/>
      <c r="J33" s="12" t="n"/>
      <c r="K33" s="26">
        <f>IF(C33="","",IFERROR(C33+Assumptions!$B$6,""))</f>
        <v/>
      </c>
      <c r="L33" s="16">
        <f>IF(A33="","",IF(COUNTIFS('Line Items'!$A$7:$A$106,A33,'Line Items'!$M$7:$M$106,"Included")=0,"",IFERROR(SUMIFS('Line Items'!$I$7:$I$106,'Line Items'!$A$7:$A$106,A33,'Line Items'!$M$7:$M$106,"Included"),"")))</f>
        <v/>
      </c>
      <c r="M33" s="16">
        <f>IF(A33="","",IF(COUNTIFS('Line Items'!$A$7:$A$106,A33,'Line Items'!$M$7:$M$106,"Included")=0,"",IFERROR(SUMIFS('Line Items'!$K$7:$K$106,'Line Items'!$A$7:$A$106,A33,'Line Items'!$M$7:$M$106,"Included"),"")))</f>
        <v/>
      </c>
      <c r="N33" s="16">
        <f>IF(OR(L33="",M33=""),"",IFERROR(M33-L33,""))</f>
        <v/>
      </c>
      <c r="O33" s="27">
        <f>IF(OR(M33="",M33=0,N33=""),"",IFERROR(N33/M33,""))</f>
        <v/>
      </c>
      <c r="P33" s="5">
        <f>IF(COUNTA(A33:J33)=0,"",IF(OR(A33="",B33="",C33="",D33="",E33="",F33="",G33="",H33="",I33="",J33=""),"Check required inputs",IF(COUNTIF($A$7:$A$106,A33)&gt;1,"Check duplicate proposal ID",IF(COUNTIFS('Line Items'!$A$7:$A$106,A33,'Line Items'!$M$7:$M$106,"Included")=0,"Check included lines",IF(AND(K33&lt;&gt;"",K33&lt;TODAY(),OR(J33="Draft",J33="Presented",J33="On Hold")),"Check expired date",IF(IFERROR(AND(O33&lt;&gt;"",O33&lt;Assumptions!$B$5),FALSE),"Check margin","Ready for review"))))))</f>
        <v/>
      </c>
    </row>
    <row r="34" ht="36" customHeight="1">
      <c r="A34" s="12" t="n"/>
      <c r="B34" s="12" t="n"/>
      <c r="C34" s="25" t="n"/>
      <c r="D34" s="14" t="n"/>
      <c r="E34" s="14" t="n"/>
      <c r="F34" s="14" t="n"/>
      <c r="G34" s="12" t="n"/>
      <c r="H34" s="14" t="n"/>
      <c r="I34" s="12" t="n"/>
      <c r="J34" s="12" t="n"/>
      <c r="K34" s="28">
        <f>IF(C34="","",IFERROR(C34+Assumptions!$B$6,""))</f>
        <v/>
      </c>
      <c r="L34" s="19">
        <f>IF(A34="","",IF(COUNTIFS('Line Items'!$A$7:$A$106,A34,'Line Items'!$M$7:$M$106,"Included")=0,"",IFERROR(SUMIFS('Line Items'!$I$7:$I$106,'Line Items'!$A$7:$A$106,A34,'Line Items'!$M$7:$M$106,"Included"),"")))</f>
        <v/>
      </c>
      <c r="M34" s="19">
        <f>IF(A34="","",IF(COUNTIFS('Line Items'!$A$7:$A$106,A34,'Line Items'!$M$7:$M$106,"Included")=0,"",IFERROR(SUMIFS('Line Items'!$K$7:$K$106,'Line Items'!$A$7:$A$106,A34,'Line Items'!$M$7:$M$106,"Included"),"")))</f>
        <v/>
      </c>
      <c r="N34" s="19">
        <f>IF(OR(L34="",M34=""),"",IFERROR(M34-L34,""))</f>
        <v/>
      </c>
      <c r="O34" s="29">
        <f>IF(OR(M34="",M34=0,N34=""),"",IFERROR(N34/M34,""))</f>
        <v/>
      </c>
      <c r="P34" s="7">
        <f>IF(COUNTA(A34:J34)=0,"",IF(OR(A34="",B34="",C34="",D34="",E34="",F34="",G34="",H34="",I34="",J34=""),"Check required inputs",IF(COUNTIF($A$7:$A$106,A34)&gt;1,"Check duplicate proposal ID",IF(COUNTIFS('Line Items'!$A$7:$A$106,A34,'Line Items'!$M$7:$M$106,"Included")=0,"Check included lines",IF(AND(K34&lt;&gt;"",K34&lt;TODAY(),OR(J34="Draft",J34="Presented",J34="On Hold")),"Check expired date",IF(IFERROR(AND(O34&lt;&gt;"",O34&lt;Assumptions!$B$5),FALSE),"Check margin","Ready for review"))))))</f>
        <v/>
      </c>
    </row>
    <row r="35" ht="36" customHeight="1">
      <c r="A35" s="12" t="n"/>
      <c r="B35" s="12" t="n"/>
      <c r="C35" s="25" t="n"/>
      <c r="D35" s="14" t="n"/>
      <c r="E35" s="14" t="n"/>
      <c r="F35" s="14" t="n"/>
      <c r="G35" s="12" t="n"/>
      <c r="H35" s="14" t="n"/>
      <c r="I35" s="12" t="n"/>
      <c r="J35" s="12" t="n"/>
      <c r="K35" s="26">
        <f>IF(C35="","",IFERROR(C35+Assumptions!$B$6,""))</f>
        <v/>
      </c>
      <c r="L35" s="16">
        <f>IF(A35="","",IF(COUNTIFS('Line Items'!$A$7:$A$106,A35,'Line Items'!$M$7:$M$106,"Included")=0,"",IFERROR(SUMIFS('Line Items'!$I$7:$I$106,'Line Items'!$A$7:$A$106,A35,'Line Items'!$M$7:$M$106,"Included"),"")))</f>
        <v/>
      </c>
      <c r="M35" s="16">
        <f>IF(A35="","",IF(COUNTIFS('Line Items'!$A$7:$A$106,A35,'Line Items'!$M$7:$M$106,"Included")=0,"",IFERROR(SUMIFS('Line Items'!$K$7:$K$106,'Line Items'!$A$7:$A$106,A35,'Line Items'!$M$7:$M$106,"Included"),"")))</f>
        <v/>
      </c>
      <c r="N35" s="16">
        <f>IF(OR(L35="",M35=""),"",IFERROR(M35-L35,""))</f>
        <v/>
      </c>
      <c r="O35" s="27">
        <f>IF(OR(M35="",M35=0,N35=""),"",IFERROR(N35/M35,""))</f>
        <v/>
      </c>
      <c r="P35" s="5">
        <f>IF(COUNTA(A35:J35)=0,"",IF(OR(A35="",B35="",C35="",D35="",E35="",F35="",G35="",H35="",I35="",J35=""),"Check required inputs",IF(COUNTIF($A$7:$A$106,A35)&gt;1,"Check duplicate proposal ID",IF(COUNTIFS('Line Items'!$A$7:$A$106,A35,'Line Items'!$M$7:$M$106,"Included")=0,"Check included lines",IF(AND(K35&lt;&gt;"",K35&lt;TODAY(),OR(J35="Draft",J35="Presented",J35="On Hold")),"Check expired date",IF(IFERROR(AND(O35&lt;&gt;"",O35&lt;Assumptions!$B$5),FALSE),"Check margin","Ready for review"))))))</f>
        <v/>
      </c>
    </row>
    <row r="36" ht="36" customHeight="1">
      <c r="A36" s="12" t="n"/>
      <c r="B36" s="12" t="n"/>
      <c r="C36" s="25" t="n"/>
      <c r="D36" s="14" t="n"/>
      <c r="E36" s="14" t="n"/>
      <c r="F36" s="14" t="n"/>
      <c r="G36" s="12" t="n"/>
      <c r="H36" s="14" t="n"/>
      <c r="I36" s="12" t="n"/>
      <c r="J36" s="12" t="n"/>
      <c r="K36" s="28">
        <f>IF(C36="","",IFERROR(C36+Assumptions!$B$6,""))</f>
        <v/>
      </c>
      <c r="L36" s="19">
        <f>IF(A36="","",IF(COUNTIFS('Line Items'!$A$7:$A$106,A36,'Line Items'!$M$7:$M$106,"Included")=0,"",IFERROR(SUMIFS('Line Items'!$I$7:$I$106,'Line Items'!$A$7:$A$106,A36,'Line Items'!$M$7:$M$106,"Included"),"")))</f>
        <v/>
      </c>
      <c r="M36" s="19">
        <f>IF(A36="","",IF(COUNTIFS('Line Items'!$A$7:$A$106,A36,'Line Items'!$M$7:$M$106,"Included")=0,"",IFERROR(SUMIFS('Line Items'!$K$7:$K$106,'Line Items'!$A$7:$A$106,A36,'Line Items'!$M$7:$M$106,"Included"),"")))</f>
        <v/>
      </c>
      <c r="N36" s="19">
        <f>IF(OR(L36="",M36=""),"",IFERROR(M36-L36,""))</f>
        <v/>
      </c>
      <c r="O36" s="29">
        <f>IF(OR(M36="",M36=0,N36=""),"",IFERROR(N36/M36,""))</f>
        <v/>
      </c>
      <c r="P36" s="7">
        <f>IF(COUNTA(A36:J36)=0,"",IF(OR(A36="",B36="",C36="",D36="",E36="",F36="",G36="",H36="",I36="",J36=""),"Check required inputs",IF(COUNTIF($A$7:$A$106,A36)&gt;1,"Check duplicate proposal ID",IF(COUNTIFS('Line Items'!$A$7:$A$106,A36,'Line Items'!$M$7:$M$106,"Included")=0,"Check included lines",IF(AND(K36&lt;&gt;"",K36&lt;TODAY(),OR(J36="Draft",J36="Presented",J36="On Hold")),"Check expired date",IF(IFERROR(AND(O36&lt;&gt;"",O36&lt;Assumptions!$B$5),FALSE),"Check margin","Ready for review"))))))</f>
        <v/>
      </c>
    </row>
    <row r="37" ht="36" customHeight="1">
      <c r="A37" s="12" t="n"/>
      <c r="B37" s="12" t="n"/>
      <c r="C37" s="25" t="n"/>
      <c r="D37" s="14" t="n"/>
      <c r="E37" s="14" t="n"/>
      <c r="F37" s="14" t="n"/>
      <c r="G37" s="12" t="n"/>
      <c r="H37" s="14" t="n"/>
      <c r="I37" s="12" t="n"/>
      <c r="J37" s="12" t="n"/>
      <c r="K37" s="26">
        <f>IF(C37="","",IFERROR(C37+Assumptions!$B$6,""))</f>
        <v/>
      </c>
      <c r="L37" s="16">
        <f>IF(A37="","",IF(COUNTIFS('Line Items'!$A$7:$A$106,A37,'Line Items'!$M$7:$M$106,"Included")=0,"",IFERROR(SUMIFS('Line Items'!$I$7:$I$106,'Line Items'!$A$7:$A$106,A37,'Line Items'!$M$7:$M$106,"Included"),"")))</f>
        <v/>
      </c>
      <c r="M37" s="16">
        <f>IF(A37="","",IF(COUNTIFS('Line Items'!$A$7:$A$106,A37,'Line Items'!$M$7:$M$106,"Included")=0,"",IFERROR(SUMIFS('Line Items'!$K$7:$K$106,'Line Items'!$A$7:$A$106,A37,'Line Items'!$M$7:$M$106,"Included"),"")))</f>
        <v/>
      </c>
      <c r="N37" s="16">
        <f>IF(OR(L37="",M37=""),"",IFERROR(M37-L37,""))</f>
        <v/>
      </c>
      <c r="O37" s="27">
        <f>IF(OR(M37="",M37=0,N37=""),"",IFERROR(N37/M37,""))</f>
        <v/>
      </c>
      <c r="P37" s="5">
        <f>IF(COUNTA(A37:J37)=0,"",IF(OR(A37="",B37="",C37="",D37="",E37="",F37="",G37="",H37="",I37="",J37=""),"Check required inputs",IF(COUNTIF($A$7:$A$106,A37)&gt;1,"Check duplicate proposal ID",IF(COUNTIFS('Line Items'!$A$7:$A$106,A37,'Line Items'!$M$7:$M$106,"Included")=0,"Check included lines",IF(AND(K37&lt;&gt;"",K37&lt;TODAY(),OR(J37="Draft",J37="Presented",J37="On Hold")),"Check expired date",IF(IFERROR(AND(O37&lt;&gt;"",O37&lt;Assumptions!$B$5),FALSE),"Check margin","Ready for review"))))))</f>
        <v/>
      </c>
    </row>
    <row r="38" ht="36" customHeight="1">
      <c r="A38" s="12" t="n"/>
      <c r="B38" s="12" t="n"/>
      <c r="C38" s="25" t="n"/>
      <c r="D38" s="14" t="n"/>
      <c r="E38" s="14" t="n"/>
      <c r="F38" s="14" t="n"/>
      <c r="G38" s="12" t="n"/>
      <c r="H38" s="14" t="n"/>
      <c r="I38" s="12" t="n"/>
      <c r="J38" s="12" t="n"/>
      <c r="K38" s="28">
        <f>IF(C38="","",IFERROR(C38+Assumptions!$B$6,""))</f>
        <v/>
      </c>
      <c r="L38" s="19">
        <f>IF(A38="","",IF(COUNTIFS('Line Items'!$A$7:$A$106,A38,'Line Items'!$M$7:$M$106,"Included")=0,"",IFERROR(SUMIFS('Line Items'!$I$7:$I$106,'Line Items'!$A$7:$A$106,A38,'Line Items'!$M$7:$M$106,"Included"),"")))</f>
        <v/>
      </c>
      <c r="M38" s="19">
        <f>IF(A38="","",IF(COUNTIFS('Line Items'!$A$7:$A$106,A38,'Line Items'!$M$7:$M$106,"Included")=0,"",IFERROR(SUMIFS('Line Items'!$K$7:$K$106,'Line Items'!$A$7:$A$106,A38,'Line Items'!$M$7:$M$106,"Included"),"")))</f>
        <v/>
      </c>
      <c r="N38" s="19">
        <f>IF(OR(L38="",M38=""),"",IFERROR(M38-L38,""))</f>
        <v/>
      </c>
      <c r="O38" s="29">
        <f>IF(OR(M38="",M38=0,N38=""),"",IFERROR(N38/M38,""))</f>
        <v/>
      </c>
      <c r="P38" s="7">
        <f>IF(COUNTA(A38:J38)=0,"",IF(OR(A38="",B38="",C38="",D38="",E38="",F38="",G38="",H38="",I38="",J38=""),"Check required inputs",IF(COUNTIF($A$7:$A$106,A38)&gt;1,"Check duplicate proposal ID",IF(COUNTIFS('Line Items'!$A$7:$A$106,A38,'Line Items'!$M$7:$M$106,"Included")=0,"Check included lines",IF(AND(K38&lt;&gt;"",K38&lt;TODAY(),OR(J38="Draft",J38="Presented",J38="On Hold")),"Check expired date",IF(IFERROR(AND(O38&lt;&gt;"",O38&lt;Assumptions!$B$5),FALSE),"Check margin","Ready for review"))))))</f>
        <v/>
      </c>
    </row>
    <row r="39" ht="36" customHeight="1">
      <c r="A39" s="12" t="n"/>
      <c r="B39" s="12" t="n"/>
      <c r="C39" s="25" t="n"/>
      <c r="D39" s="14" t="n"/>
      <c r="E39" s="14" t="n"/>
      <c r="F39" s="14" t="n"/>
      <c r="G39" s="12" t="n"/>
      <c r="H39" s="14" t="n"/>
      <c r="I39" s="12" t="n"/>
      <c r="J39" s="12" t="n"/>
      <c r="K39" s="26">
        <f>IF(C39="","",IFERROR(C39+Assumptions!$B$6,""))</f>
        <v/>
      </c>
      <c r="L39" s="16">
        <f>IF(A39="","",IF(COUNTIFS('Line Items'!$A$7:$A$106,A39,'Line Items'!$M$7:$M$106,"Included")=0,"",IFERROR(SUMIFS('Line Items'!$I$7:$I$106,'Line Items'!$A$7:$A$106,A39,'Line Items'!$M$7:$M$106,"Included"),"")))</f>
        <v/>
      </c>
      <c r="M39" s="16">
        <f>IF(A39="","",IF(COUNTIFS('Line Items'!$A$7:$A$106,A39,'Line Items'!$M$7:$M$106,"Included")=0,"",IFERROR(SUMIFS('Line Items'!$K$7:$K$106,'Line Items'!$A$7:$A$106,A39,'Line Items'!$M$7:$M$106,"Included"),"")))</f>
        <v/>
      </c>
      <c r="N39" s="16">
        <f>IF(OR(L39="",M39=""),"",IFERROR(M39-L39,""))</f>
        <v/>
      </c>
      <c r="O39" s="27">
        <f>IF(OR(M39="",M39=0,N39=""),"",IFERROR(N39/M39,""))</f>
        <v/>
      </c>
      <c r="P39" s="5">
        <f>IF(COUNTA(A39:J39)=0,"",IF(OR(A39="",B39="",C39="",D39="",E39="",F39="",G39="",H39="",I39="",J39=""),"Check required inputs",IF(COUNTIF($A$7:$A$106,A39)&gt;1,"Check duplicate proposal ID",IF(COUNTIFS('Line Items'!$A$7:$A$106,A39,'Line Items'!$M$7:$M$106,"Included")=0,"Check included lines",IF(AND(K39&lt;&gt;"",K39&lt;TODAY(),OR(J39="Draft",J39="Presented",J39="On Hold")),"Check expired date",IF(IFERROR(AND(O39&lt;&gt;"",O39&lt;Assumptions!$B$5),FALSE),"Check margin","Ready for review"))))))</f>
        <v/>
      </c>
    </row>
    <row r="40" ht="36" customHeight="1">
      <c r="A40" s="12" t="n"/>
      <c r="B40" s="12" t="n"/>
      <c r="C40" s="25" t="n"/>
      <c r="D40" s="14" t="n"/>
      <c r="E40" s="14" t="n"/>
      <c r="F40" s="14" t="n"/>
      <c r="G40" s="12" t="n"/>
      <c r="H40" s="14" t="n"/>
      <c r="I40" s="12" t="n"/>
      <c r="J40" s="12" t="n"/>
      <c r="K40" s="28">
        <f>IF(C40="","",IFERROR(C40+Assumptions!$B$6,""))</f>
        <v/>
      </c>
      <c r="L40" s="19">
        <f>IF(A40="","",IF(COUNTIFS('Line Items'!$A$7:$A$106,A40,'Line Items'!$M$7:$M$106,"Included")=0,"",IFERROR(SUMIFS('Line Items'!$I$7:$I$106,'Line Items'!$A$7:$A$106,A40,'Line Items'!$M$7:$M$106,"Included"),"")))</f>
        <v/>
      </c>
      <c r="M40" s="19">
        <f>IF(A40="","",IF(COUNTIFS('Line Items'!$A$7:$A$106,A40,'Line Items'!$M$7:$M$106,"Included")=0,"",IFERROR(SUMIFS('Line Items'!$K$7:$K$106,'Line Items'!$A$7:$A$106,A40,'Line Items'!$M$7:$M$106,"Included"),"")))</f>
        <v/>
      </c>
      <c r="N40" s="19">
        <f>IF(OR(L40="",M40=""),"",IFERROR(M40-L40,""))</f>
        <v/>
      </c>
      <c r="O40" s="29">
        <f>IF(OR(M40="",M40=0,N40=""),"",IFERROR(N40/M40,""))</f>
        <v/>
      </c>
      <c r="P40" s="7">
        <f>IF(COUNTA(A40:J40)=0,"",IF(OR(A40="",B40="",C40="",D40="",E40="",F40="",G40="",H40="",I40="",J40=""),"Check required inputs",IF(COUNTIF($A$7:$A$106,A40)&gt;1,"Check duplicate proposal ID",IF(COUNTIFS('Line Items'!$A$7:$A$106,A40,'Line Items'!$M$7:$M$106,"Included")=0,"Check included lines",IF(AND(K40&lt;&gt;"",K40&lt;TODAY(),OR(J40="Draft",J40="Presented",J40="On Hold")),"Check expired date",IF(IFERROR(AND(O40&lt;&gt;"",O40&lt;Assumptions!$B$5),FALSE),"Check margin","Ready for review"))))))</f>
        <v/>
      </c>
    </row>
    <row r="41" ht="36" customHeight="1">
      <c r="A41" s="12" t="n"/>
      <c r="B41" s="12" t="n"/>
      <c r="C41" s="25" t="n"/>
      <c r="D41" s="14" t="n"/>
      <c r="E41" s="14" t="n"/>
      <c r="F41" s="14" t="n"/>
      <c r="G41" s="12" t="n"/>
      <c r="H41" s="14" t="n"/>
      <c r="I41" s="12" t="n"/>
      <c r="J41" s="12" t="n"/>
      <c r="K41" s="26">
        <f>IF(C41="","",IFERROR(C41+Assumptions!$B$6,""))</f>
        <v/>
      </c>
      <c r="L41" s="16">
        <f>IF(A41="","",IF(COUNTIFS('Line Items'!$A$7:$A$106,A41,'Line Items'!$M$7:$M$106,"Included")=0,"",IFERROR(SUMIFS('Line Items'!$I$7:$I$106,'Line Items'!$A$7:$A$106,A41,'Line Items'!$M$7:$M$106,"Included"),"")))</f>
        <v/>
      </c>
      <c r="M41" s="16">
        <f>IF(A41="","",IF(COUNTIFS('Line Items'!$A$7:$A$106,A41,'Line Items'!$M$7:$M$106,"Included")=0,"",IFERROR(SUMIFS('Line Items'!$K$7:$K$106,'Line Items'!$A$7:$A$106,A41,'Line Items'!$M$7:$M$106,"Included"),"")))</f>
        <v/>
      </c>
      <c r="N41" s="16">
        <f>IF(OR(L41="",M41=""),"",IFERROR(M41-L41,""))</f>
        <v/>
      </c>
      <c r="O41" s="27">
        <f>IF(OR(M41="",M41=0,N41=""),"",IFERROR(N41/M41,""))</f>
        <v/>
      </c>
      <c r="P41" s="5">
        <f>IF(COUNTA(A41:J41)=0,"",IF(OR(A41="",B41="",C41="",D41="",E41="",F41="",G41="",H41="",I41="",J41=""),"Check required inputs",IF(COUNTIF($A$7:$A$106,A41)&gt;1,"Check duplicate proposal ID",IF(COUNTIFS('Line Items'!$A$7:$A$106,A41,'Line Items'!$M$7:$M$106,"Included")=0,"Check included lines",IF(AND(K41&lt;&gt;"",K41&lt;TODAY(),OR(J41="Draft",J41="Presented",J41="On Hold")),"Check expired date",IF(IFERROR(AND(O41&lt;&gt;"",O41&lt;Assumptions!$B$5),FALSE),"Check margin","Ready for review"))))))</f>
        <v/>
      </c>
    </row>
    <row r="42" ht="36" customHeight="1">
      <c r="A42" s="12" t="n"/>
      <c r="B42" s="12" t="n"/>
      <c r="C42" s="25" t="n"/>
      <c r="D42" s="14" t="n"/>
      <c r="E42" s="14" t="n"/>
      <c r="F42" s="14" t="n"/>
      <c r="G42" s="12" t="n"/>
      <c r="H42" s="14" t="n"/>
      <c r="I42" s="12" t="n"/>
      <c r="J42" s="12" t="n"/>
      <c r="K42" s="28">
        <f>IF(C42="","",IFERROR(C42+Assumptions!$B$6,""))</f>
        <v/>
      </c>
      <c r="L42" s="19">
        <f>IF(A42="","",IF(COUNTIFS('Line Items'!$A$7:$A$106,A42,'Line Items'!$M$7:$M$106,"Included")=0,"",IFERROR(SUMIFS('Line Items'!$I$7:$I$106,'Line Items'!$A$7:$A$106,A42,'Line Items'!$M$7:$M$106,"Included"),"")))</f>
        <v/>
      </c>
      <c r="M42" s="19">
        <f>IF(A42="","",IF(COUNTIFS('Line Items'!$A$7:$A$106,A42,'Line Items'!$M$7:$M$106,"Included")=0,"",IFERROR(SUMIFS('Line Items'!$K$7:$K$106,'Line Items'!$A$7:$A$106,A42,'Line Items'!$M$7:$M$106,"Included"),"")))</f>
        <v/>
      </c>
      <c r="N42" s="19">
        <f>IF(OR(L42="",M42=""),"",IFERROR(M42-L42,""))</f>
        <v/>
      </c>
      <c r="O42" s="29">
        <f>IF(OR(M42="",M42=0,N42=""),"",IFERROR(N42/M42,""))</f>
        <v/>
      </c>
      <c r="P42" s="7">
        <f>IF(COUNTA(A42:J42)=0,"",IF(OR(A42="",B42="",C42="",D42="",E42="",F42="",G42="",H42="",I42="",J42=""),"Check required inputs",IF(COUNTIF($A$7:$A$106,A42)&gt;1,"Check duplicate proposal ID",IF(COUNTIFS('Line Items'!$A$7:$A$106,A42,'Line Items'!$M$7:$M$106,"Included")=0,"Check included lines",IF(AND(K42&lt;&gt;"",K42&lt;TODAY(),OR(J42="Draft",J42="Presented",J42="On Hold")),"Check expired date",IF(IFERROR(AND(O42&lt;&gt;"",O42&lt;Assumptions!$B$5),FALSE),"Check margin","Ready for review"))))))</f>
        <v/>
      </c>
    </row>
    <row r="43" ht="36" customHeight="1">
      <c r="A43" s="12" t="n"/>
      <c r="B43" s="12" t="n"/>
      <c r="C43" s="25" t="n"/>
      <c r="D43" s="14" t="n"/>
      <c r="E43" s="14" t="n"/>
      <c r="F43" s="14" t="n"/>
      <c r="G43" s="12" t="n"/>
      <c r="H43" s="14" t="n"/>
      <c r="I43" s="12" t="n"/>
      <c r="J43" s="12" t="n"/>
      <c r="K43" s="26">
        <f>IF(C43="","",IFERROR(C43+Assumptions!$B$6,""))</f>
        <v/>
      </c>
      <c r="L43" s="16">
        <f>IF(A43="","",IF(COUNTIFS('Line Items'!$A$7:$A$106,A43,'Line Items'!$M$7:$M$106,"Included")=0,"",IFERROR(SUMIFS('Line Items'!$I$7:$I$106,'Line Items'!$A$7:$A$106,A43,'Line Items'!$M$7:$M$106,"Included"),"")))</f>
        <v/>
      </c>
      <c r="M43" s="16">
        <f>IF(A43="","",IF(COUNTIFS('Line Items'!$A$7:$A$106,A43,'Line Items'!$M$7:$M$106,"Included")=0,"",IFERROR(SUMIFS('Line Items'!$K$7:$K$106,'Line Items'!$A$7:$A$106,A43,'Line Items'!$M$7:$M$106,"Included"),"")))</f>
        <v/>
      </c>
      <c r="N43" s="16">
        <f>IF(OR(L43="",M43=""),"",IFERROR(M43-L43,""))</f>
        <v/>
      </c>
      <c r="O43" s="27">
        <f>IF(OR(M43="",M43=0,N43=""),"",IFERROR(N43/M43,""))</f>
        <v/>
      </c>
      <c r="P43" s="5">
        <f>IF(COUNTA(A43:J43)=0,"",IF(OR(A43="",B43="",C43="",D43="",E43="",F43="",G43="",H43="",I43="",J43=""),"Check required inputs",IF(COUNTIF($A$7:$A$106,A43)&gt;1,"Check duplicate proposal ID",IF(COUNTIFS('Line Items'!$A$7:$A$106,A43,'Line Items'!$M$7:$M$106,"Included")=0,"Check included lines",IF(AND(K43&lt;&gt;"",K43&lt;TODAY(),OR(J43="Draft",J43="Presented",J43="On Hold")),"Check expired date",IF(IFERROR(AND(O43&lt;&gt;"",O43&lt;Assumptions!$B$5),FALSE),"Check margin","Ready for review"))))))</f>
        <v/>
      </c>
    </row>
    <row r="44" ht="36" customHeight="1">
      <c r="A44" s="12" t="n"/>
      <c r="B44" s="12" t="n"/>
      <c r="C44" s="25" t="n"/>
      <c r="D44" s="14" t="n"/>
      <c r="E44" s="14" t="n"/>
      <c r="F44" s="14" t="n"/>
      <c r="G44" s="12" t="n"/>
      <c r="H44" s="14" t="n"/>
      <c r="I44" s="12" t="n"/>
      <c r="J44" s="12" t="n"/>
      <c r="K44" s="28">
        <f>IF(C44="","",IFERROR(C44+Assumptions!$B$6,""))</f>
        <v/>
      </c>
      <c r="L44" s="19">
        <f>IF(A44="","",IF(COUNTIFS('Line Items'!$A$7:$A$106,A44,'Line Items'!$M$7:$M$106,"Included")=0,"",IFERROR(SUMIFS('Line Items'!$I$7:$I$106,'Line Items'!$A$7:$A$106,A44,'Line Items'!$M$7:$M$106,"Included"),"")))</f>
        <v/>
      </c>
      <c r="M44" s="19">
        <f>IF(A44="","",IF(COUNTIFS('Line Items'!$A$7:$A$106,A44,'Line Items'!$M$7:$M$106,"Included")=0,"",IFERROR(SUMIFS('Line Items'!$K$7:$K$106,'Line Items'!$A$7:$A$106,A44,'Line Items'!$M$7:$M$106,"Included"),"")))</f>
        <v/>
      </c>
      <c r="N44" s="19">
        <f>IF(OR(L44="",M44=""),"",IFERROR(M44-L44,""))</f>
        <v/>
      </c>
      <c r="O44" s="29">
        <f>IF(OR(M44="",M44=0,N44=""),"",IFERROR(N44/M44,""))</f>
        <v/>
      </c>
      <c r="P44" s="7">
        <f>IF(COUNTA(A44:J44)=0,"",IF(OR(A44="",B44="",C44="",D44="",E44="",F44="",G44="",H44="",I44="",J44=""),"Check required inputs",IF(COUNTIF($A$7:$A$106,A44)&gt;1,"Check duplicate proposal ID",IF(COUNTIFS('Line Items'!$A$7:$A$106,A44,'Line Items'!$M$7:$M$106,"Included")=0,"Check included lines",IF(AND(K44&lt;&gt;"",K44&lt;TODAY(),OR(J44="Draft",J44="Presented",J44="On Hold")),"Check expired date",IF(IFERROR(AND(O44&lt;&gt;"",O44&lt;Assumptions!$B$5),FALSE),"Check margin","Ready for review"))))))</f>
        <v/>
      </c>
    </row>
    <row r="45" ht="36" customHeight="1">
      <c r="A45" s="12" t="n"/>
      <c r="B45" s="12" t="n"/>
      <c r="C45" s="25" t="n"/>
      <c r="D45" s="14" t="n"/>
      <c r="E45" s="14" t="n"/>
      <c r="F45" s="14" t="n"/>
      <c r="G45" s="12" t="n"/>
      <c r="H45" s="14" t="n"/>
      <c r="I45" s="12" t="n"/>
      <c r="J45" s="12" t="n"/>
      <c r="K45" s="26">
        <f>IF(C45="","",IFERROR(C45+Assumptions!$B$6,""))</f>
        <v/>
      </c>
      <c r="L45" s="16">
        <f>IF(A45="","",IF(COUNTIFS('Line Items'!$A$7:$A$106,A45,'Line Items'!$M$7:$M$106,"Included")=0,"",IFERROR(SUMIFS('Line Items'!$I$7:$I$106,'Line Items'!$A$7:$A$106,A45,'Line Items'!$M$7:$M$106,"Included"),"")))</f>
        <v/>
      </c>
      <c r="M45" s="16">
        <f>IF(A45="","",IF(COUNTIFS('Line Items'!$A$7:$A$106,A45,'Line Items'!$M$7:$M$106,"Included")=0,"",IFERROR(SUMIFS('Line Items'!$K$7:$K$106,'Line Items'!$A$7:$A$106,A45,'Line Items'!$M$7:$M$106,"Included"),"")))</f>
        <v/>
      </c>
      <c r="N45" s="16">
        <f>IF(OR(L45="",M45=""),"",IFERROR(M45-L45,""))</f>
        <v/>
      </c>
      <c r="O45" s="27">
        <f>IF(OR(M45="",M45=0,N45=""),"",IFERROR(N45/M45,""))</f>
        <v/>
      </c>
      <c r="P45" s="5">
        <f>IF(COUNTA(A45:J45)=0,"",IF(OR(A45="",B45="",C45="",D45="",E45="",F45="",G45="",H45="",I45="",J45=""),"Check required inputs",IF(COUNTIF($A$7:$A$106,A45)&gt;1,"Check duplicate proposal ID",IF(COUNTIFS('Line Items'!$A$7:$A$106,A45,'Line Items'!$M$7:$M$106,"Included")=0,"Check included lines",IF(AND(K45&lt;&gt;"",K45&lt;TODAY(),OR(J45="Draft",J45="Presented",J45="On Hold")),"Check expired date",IF(IFERROR(AND(O45&lt;&gt;"",O45&lt;Assumptions!$B$5),FALSE),"Check margin","Ready for review"))))))</f>
        <v/>
      </c>
    </row>
    <row r="46" ht="36" customHeight="1">
      <c r="A46" s="12" t="n"/>
      <c r="B46" s="12" t="n"/>
      <c r="C46" s="25" t="n"/>
      <c r="D46" s="14" t="n"/>
      <c r="E46" s="14" t="n"/>
      <c r="F46" s="14" t="n"/>
      <c r="G46" s="12" t="n"/>
      <c r="H46" s="14" t="n"/>
      <c r="I46" s="12" t="n"/>
      <c r="J46" s="12" t="n"/>
      <c r="K46" s="28">
        <f>IF(C46="","",IFERROR(C46+Assumptions!$B$6,""))</f>
        <v/>
      </c>
      <c r="L46" s="19">
        <f>IF(A46="","",IF(COUNTIFS('Line Items'!$A$7:$A$106,A46,'Line Items'!$M$7:$M$106,"Included")=0,"",IFERROR(SUMIFS('Line Items'!$I$7:$I$106,'Line Items'!$A$7:$A$106,A46,'Line Items'!$M$7:$M$106,"Included"),"")))</f>
        <v/>
      </c>
      <c r="M46" s="19">
        <f>IF(A46="","",IF(COUNTIFS('Line Items'!$A$7:$A$106,A46,'Line Items'!$M$7:$M$106,"Included")=0,"",IFERROR(SUMIFS('Line Items'!$K$7:$K$106,'Line Items'!$A$7:$A$106,A46,'Line Items'!$M$7:$M$106,"Included"),"")))</f>
        <v/>
      </c>
      <c r="N46" s="19">
        <f>IF(OR(L46="",M46=""),"",IFERROR(M46-L46,""))</f>
        <v/>
      </c>
      <c r="O46" s="29">
        <f>IF(OR(M46="",M46=0,N46=""),"",IFERROR(N46/M46,""))</f>
        <v/>
      </c>
      <c r="P46" s="7">
        <f>IF(COUNTA(A46:J46)=0,"",IF(OR(A46="",B46="",C46="",D46="",E46="",F46="",G46="",H46="",I46="",J46=""),"Check required inputs",IF(COUNTIF($A$7:$A$106,A46)&gt;1,"Check duplicate proposal ID",IF(COUNTIFS('Line Items'!$A$7:$A$106,A46,'Line Items'!$M$7:$M$106,"Included")=0,"Check included lines",IF(AND(K46&lt;&gt;"",K46&lt;TODAY(),OR(J46="Draft",J46="Presented",J46="On Hold")),"Check expired date",IF(IFERROR(AND(O46&lt;&gt;"",O46&lt;Assumptions!$B$5),FALSE),"Check margin","Ready for review"))))))</f>
        <v/>
      </c>
    </row>
    <row r="47" ht="36" customHeight="1">
      <c r="A47" s="12" t="n"/>
      <c r="B47" s="12" t="n"/>
      <c r="C47" s="25" t="n"/>
      <c r="D47" s="14" t="n"/>
      <c r="E47" s="14" t="n"/>
      <c r="F47" s="14" t="n"/>
      <c r="G47" s="12" t="n"/>
      <c r="H47" s="14" t="n"/>
      <c r="I47" s="12" t="n"/>
      <c r="J47" s="12" t="n"/>
      <c r="K47" s="26">
        <f>IF(C47="","",IFERROR(C47+Assumptions!$B$6,""))</f>
        <v/>
      </c>
      <c r="L47" s="16">
        <f>IF(A47="","",IF(COUNTIFS('Line Items'!$A$7:$A$106,A47,'Line Items'!$M$7:$M$106,"Included")=0,"",IFERROR(SUMIFS('Line Items'!$I$7:$I$106,'Line Items'!$A$7:$A$106,A47,'Line Items'!$M$7:$M$106,"Included"),"")))</f>
        <v/>
      </c>
      <c r="M47" s="16">
        <f>IF(A47="","",IF(COUNTIFS('Line Items'!$A$7:$A$106,A47,'Line Items'!$M$7:$M$106,"Included")=0,"",IFERROR(SUMIFS('Line Items'!$K$7:$K$106,'Line Items'!$A$7:$A$106,A47,'Line Items'!$M$7:$M$106,"Included"),"")))</f>
        <v/>
      </c>
      <c r="N47" s="16">
        <f>IF(OR(L47="",M47=""),"",IFERROR(M47-L47,""))</f>
        <v/>
      </c>
      <c r="O47" s="27">
        <f>IF(OR(M47="",M47=0,N47=""),"",IFERROR(N47/M47,""))</f>
        <v/>
      </c>
      <c r="P47" s="5">
        <f>IF(COUNTA(A47:J47)=0,"",IF(OR(A47="",B47="",C47="",D47="",E47="",F47="",G47="",H47="",I47="",J47=""),"Check required inputs",IF(COUNTIF($A$7:$A$106,A47)&gt;1,"Check duplicate proposal ID",IF(COUNTIFS('Line Items'!$A$7:$A$106,A47,'Line Items'!$M$7:$M$106,"Included")=0,"Check included lines",IF(AND(K47&lt;&gt;"",K47&lt;TODAY(),OR(J47="Draft",J47="Presented",J47="On Hold")),"Check expired date",IF(IFERROR(AND(O47&lt;&gt;"",O47&lt;Assumptions!$B$5),FALSE),"Check margin","Ready for review"))))))</f>
        <v/>
      </c>
    </row>
    <row r="48" ht="36" customHeight="1">
      <c r="A48" s="12" t="n"/>
      <c r="B48" s="12" t="n"/>
      <c r="C48" s="25" t="n"/>
      <c r="D48" s="14" t="n"/>
      <c r="E48" s="14" t="n"/>
      <c r="F48" s="14" t="n"/>
      <c r="G48" s="12" t="n"/>
      <c r="H48" s="14" t="n"/>
      <c r="I48" s="12" t="n"/>
      <c r="J48" s="12" t="n"/>
      <c r="K48" s="28">
        <f>IF(C48="","",IFERROR(C48+Assumptions!$B$6,""))</f>
        <v/>
      </c>
      <c r="L48" s="19">
        <f>IF(A48="","",IF(COUNTIFS('Line Items'!$A$7:$A$106,A48,'Line Items'!$M$7:$M$106,"Included")=0,"",IFERROR(SUMIFS('Line Items'!$I$7:$I$106,'Line Items'!$A$7:$A$106,A48,'Line Items'!$M$7:$M$106,"Included"),"")))</f>
        <v/>
      </c>
      <c r="M48" s="19">
        <f>IF(A48="","",IF(COUNTIFS('Line Items'!$A$7:$A$106,A48,'Line Items'!$M$7:$M$106,"Included")=0,"",IFERROR(SUMIFS('Line Items'!$K$7:$K$106,'Line Items'!$A$7:$A$106,A48,'Line Items'!$M$7:$M$106,"Included"),"")))</f>
        <v/>
      </c>
      <c r="N48" s="19">
        <f>IF(OR(L48="",M48=""),"",IFERROR(M48-L48,""))</f>
        <v/>
      </c>
      <c r="O48" s="29">
        <f>IF(OR(M48="",M48=0,N48=""),"",IFERROR(N48/M48,""))</f>
        <v/>
      </c>
      <c r="P48" s="7">
        <f>IF(COUNTA(A48:J48)=0,"",IF(OR(A48="",B48="",C48="",D48="",E48="",F48="",G48="",H48="",I48="",J48=""),"Check required inputs",IF(COUNTIF($A$7:$A$106,A48)&gt;1,"Check duplicate proposal ID",IF(COUNTIFS('Line Items'!$A$7:$A$106,A48,'Line Items'!$M$7:$M$106,"Included")=0,"Check included lines",IF(AND(K48&lt;&gt;"",K48&lt;TODAY(),OR(J48="Draft",J48="Presented",J48="On Hold")),"Check expired date",IF(IFERROR(AND(O48&lt;&gt;"",O48&lt;Assumptions!$B$5),FALSE),"Check margin","Ready for review"))))))</f>
        <v/>
      </c>
    </row>
    <row r="49" ht="36" customHeight="1">
      <c r="A49" s="12" t="n"/>
      <c r="B49" s="12" t="n"/>
      <c r="C49" s="25" t="n"/>
      <c r="D49" s="14" t="n"/>
      <c r="E49" s="14" t="n"/>
      <c r="F49" s="14" t="n"/>
      <c r="G49" s="12" t="n"/>
      <c r="H49" s="14" t="n"/>
      <c r="I49" s="12" t="n"/>
      <c r="J49" s="12" t="n"/>
      <c r="K49" s="26">
        <f>IF(C49="","",IFERROR(C49+Assumptions!$B$6,""))</f>
        <v/>
      </c>
      <c r="L49" s="16">
        <f>IF(A49="","",IF(COUNTIFS('Line Items'!$A$7:$A$106,A49,'Line Items'!$M$7:$M$106,"Included")=0,"",IFERROR(SUMIFS('Line Items'!$I$7:$I$106,'Line Items'!$A$7:$A$106,A49,'Line Items'!$M$7:$M$106,"Included"),"")))</f>
        <v/>
      </c>
      <c r="M49" s="16">
        <f>IF(A49="","",IF(COUNTIFS('Line Items'!$A$7:$A$106,A49,'Line Items'!$M$7:$M$106,"Included")=0,"",IFERROR(SUMIFS('Line Items'!$K$7:$K$106,'Line Items'!$A$7:$A$106,A49,'Line Items'!$M$7:$M$106,"Included"),"")))</f>
        <v/>
      </c>
      <c r="N49" s="16">
        <f>IF(OR(L49="",M49=""),"",IFERROR(M49-L49,""))</f>
        <v/>
      </c>
      <c r="O49" s="27">
        <f>IF(OR(M49="",M49=0,N49=""),"",IFERROR(N49/M49,""))</f>
        <v/>
      </c>
      <c r="P49" s="5">
        <f>IF(COUNTA(A49:J49)=0,"",IF(OR(A49="",B49="",C49="",D49="",E49="",F49="",G49="",H49="",I49="",J49=""),"Check required inputs",IF(COUNTIF($A$7:$A$106,A49)&gt;1,"Check duplicate proposal ID",IF(COUNTIFS('Line Items'!$A$7:$A$106,A49,'Line Items'!$M$7:$M$106,"Included")=0,"Check included lines",IF(AND(K49&lt;&gt;"",K49&lt;TODAY(),OR(J49="Draft",J49="Presented",J49="On Hold")),"Check expired date",IF(IFERROR(AND(O49&lt;&gt;"",O49&lt;Assumptions!$B$5),FALSE),"Check margin","Ready for review"))))))</f>
        <v/>
      </c>
    </row>
    <row r="50" ht="36" customHeight="1">
      <c r="A50" s="12" t="n"/>
      <c r="B50" s="12" t="n"/>
      <c r="C50" s="25" t="n"/>
      <c r="D50" s="14" t="n"/>
      <c r="E50" s="14" t="n"/>
      <c r="F50" s="14" t="n"/>
      <c r="G50" s="12" t="n"/>
      <c r="H50" s="14" t="n"/>
      <c r="I50" s="12" t="n"/>
      <c r="J50" s="12" t="n"/>
      <c r="K50" s="28">
        <f>IF(C50="","",IFERROR(C50+Assumptions!$B$6,""))</f>
        <v/>
      </c>
      <c r="L50" s="19">
        <f>IF(A50="","",IF(COUNTIFS('Line Items'!$A$7:$A$106,A50,'Line Items'!$M$7:$M$106,"Included")=0,"",IFERROR(SUMIFS('Line Items'!$I$7:$I$106,'Line Items'!$A$7:$A$106,A50,'Line Items'!$M$7:$M$106,"Included"),"")))</f>
        <v/>
      </c>
      <c r="M50" s="19">
        <f>IF(A50="","",IF(COUNTIFS('Line Items'!$A$7:$A$106,A50,'Line Items'!$M$7:$M$106,"Included")=0,"",IFERROR(SUMIFS('Line Items'!$K$7:$K$106,'Line Items'!$A$7:$A$106,A50,'Line Items'!$M$7:$M$106,"Included"),"")))</f>
        <v/>
      </c>
      <c r="N50" s="19">
        <f>IF(OR(L50="",M50=""),"",IFERROR(M50-L50,""))</f>
        <v/>
      </c>
      <c r="O50" s="29">
        <f>IF(OR(M50="",M50=0,N50=""),"",IFERROR(N50/M50,""))</f>
        <v/>
      </c>
      <c r="P50" s="7">
        <f>IF(COUNTA(A50:J50)=0,"",IF(OR(A50="",B50="",C50="",D50="",E50="",F50="",G50="",H50="",I50="",J50=""),"Check required inputs",IF(COUNTIF($A$7:$A$106,A50)&gt;1,"Check duplicate proposal ID",IF(COUNTIFS('Line Items'!$A$7:$A$106,A50,'Line Items'!$M$7:$M$106,"Included")=0,"Check included lines",IF(AND(K50&lt;&gt;"",K50&lt;TODAY(),OR(J50="Draft",J50="Presented",J50="On Hold")),"Check expired date",IF(IFERROR(AND(O50&lt;&gt;"",O50&lt;Assumptions!$B$5),FALSE),"Check margin","Ready for review"))))))</f>
        <v/>
      </c>
    </row>
    <row r="51" ht="36" customHeight="1">
      <c r="A51" s="12" t="n"/>
      <c r="B51" s="12" t="n"/>
      <c r="C51" s="25" t="n"/>
      <c r="D51" s="14" t="n"/>
      <c r="E51" s="14" t="n"/>
      <c r="F51" s="14" t="n"/>
      <c r="G51" s="12" t="n"/>
      <c r="H51" s="14" t="n"/>
      <c r="I51" s="12" t="n"/>
      <c r="J51" s="12" t="n"/>
      <c r="K51" s="26">
        <f>IF(C51="","",IFERROR(C51+Assumptions!$B$6,""))</f>
        <v/>
      </c>
      <c r="L51" s="16">
        <f>IF(A51="","",IF(COUNTIFS('Line Items'!$A$7:$A$106,A51,'Line Items'!$M$7:$M$106,"Included")=0,"",IFERROR(SUMIFS('Line Items'!$I$7:$I$106,'Line Items'!$A$7:$A$106,A51,'Line Items'!$M$7:$M$106,"Included"),"")))</f>
        <v/>
      </c>
      <c r="M51" s="16">
        <f>IF(A51="","",IF(COUNTIFS('Line Items'!$A$7:$A$106,A51,'Line Items'!$M$7:$M$106,"Included")=0,"",IFERROR(SUMIFS('Line Items'!$K$7:$K$106,'Line Items'!$A$7:$A$106,A51,'Line Items'!$M$7:$M$106,"Included"),"")))</f>
        <v/>
      </c>
      <c r="N51" s="16">
        <f>IF(OR(L51="",M51=""),"",IFERROR(M51-L51,""))</f>
        <v/>
      </c>
      <c r="O51" s="27">
        <f>IF(OR(M51="",M51=0,N51=""),"",IFERROR(N51/M51,""))</f>
        <v/>
      </c>
      <c r="P51" s="5">
        <f>IF(COUNTA(A51:J51)=0,"",IF(OR(A51="",B51="",C51="",D51="",E51="",F51="",G51="",H51="",I51="",J51=""),"Check required inputs",IF(COUNTIF($A$7:$A$106,A51)&gt;1,"Check duplicate proposal ID",IF(COUNTIFS('Line Items'!$A$7:$A$106,A51,'Line Items'!$M$7:$M$106,"Included")=0,"Check included lines",IF(AND(K51&lt;&gt;"",K51&lt;TODAY(),OR(J51="Draft",J51="Presented",J51="On Hold")),"Check expired date",IF(IFERROR(AND(O51&lt;&gt;"",O51&lt;Assumptions!$B$5),FALSE),"Check margin","Ready for review"))))))</f>
        <v/>
      </c>
    </row>
    <row r="52" ht="36" customHeight="1">
      <c r="A52" s="12" t="n"/>
      <c r="B52" s="12" t="n"/>
      <c r="C52" s="25" t="n"/>
      <c r="D52" s="14" t="n"/>
      <c r="E52" s="14" t="n"/>
      <c r="F52" s="14" t="n"/>
      <c r="G52" s="12" t="n"/>
      <c r="H52" s="14" t="n"/>
      <c r="I52" s="12" t="n"/>
      <c r="J52" s="12" t="n"/>
      <c r="K52" s="28">
        <f>IF(C52="","",IFERROR(C52+Assumptions!$B$6,""))</f>
        <v/>
      </c>
      <c r="L52" s="19">
        <f>IF(A52="","",IF(COUNTIFS('Line Items'!$A$7:$A$106,A52,'Line Items'!$M$7:$M$106,"Included")=0,"",IFERROR(SUMIFS('Line Items'!$I$7:$I$106,'Line Items'!$A$7:$A$106,A52,'Line Items'!$M$7:$M$106,"Included"),"")))</f>
        <v/>
      </c>
      <c r="M52" s="19">
        <f>IF(A52="","",IF(COUNTIFS('Line Items'!$A$7:$A$106,A52,'Line Items'!$M$7:$M$106,"Included")=0,"",IFERROR(SUMIFS('Line Items'!$K$7:$K$106,'Line Items'!$A$7:$A$106,A52,'Line Items'!$M$7:$M$106,"Included"),"")))</f>
        <v/>
      </c>
      <c r="N52" s="19">
        <f>IF(OR(L52="",M52=""),"",IFERROR(M52-L52,""))</f>
        <v/>
      </c>
      <c r="O52" s="29">
        <f>IF(OR(M52="",M52=0,N52=""),"",IFERROR(N52/M52,""))</f>
        <v/>
      </c>
      <c r="P52" s="7">
        <f>IF(COUNTA(A52:J52)=0,"",IF(OR(A52="",B52="",C52="",D52="",E52="",F52="",G52="",H52="",I52="",J52=""),"Check required inputs",IF(COUNTIF($A$7:$A$106,A52)&gt;1,"Check duplicate proposal ID",IF(COUNTIFS('Line Items'!$A$7:$A$106,A52,'Line Items'!$M$7:$M$106,"Included")=0,"Check included lines",IF(AND(K52&lt;&gt;"",K52&lt;TODAY(),OR(J52="Draft",J52="Presented",J52="On Hold")),"Check expired date",IF(IFERROR(AND(O52&lt;&gt;"",O52&lt;Assumptions!$B$5),FALSE),"Check margin","Ready for review"))))))</f>
        <v/>
      </c>
    </row>
    <row r="53" ht="36" customHeight="1">
      <c r="A53" s="12" t="n"/>
      <c r="B53" s="12" t="n"/>
      <c r="C53" s="25" t="n"/>
      <c r="D53" s="14" t="n"/>
      <c r="E53" s="14" t="n"/>
      <c r="F53" s="14" t="n"/>
      <c r="G53" s="12" t="n"/>
      <c r="H53" s="14" t="n"/>
      <c r="I53" s="12" t="n"/>
      <c r="J53" s="12" t="n"/>
      <c r="K53" s="26">
        <f>IF(C53="","",IFERROR(C53+Assumptions!$B$6,""))</f>
        <v/>
      </c>
      <c r="L53" s="16">
        <f>IF(A53="","",IF(COUNTIFS('Line Items'!$A$7:$A$106,A53,'Line Items'!$M$7:$M$106,"Included")=0,"",IFERROR(SUMIFS('Line Items'!$I$7:$I$106,'Line Items'!$A$7:$A$106,A53,'Line Items'!$M$7:$M$106,"Included"),"")))</f>
        <v/>
      </c>
      <c r="M53" s="16">
        <f>IF(A53="","",IF(COUNTIFS('Line Items'!$A$7:$A$106,A53,'Line Items'!$M$7:$M$106,"Included")=0,"",IFERROR(SUMIFS('Line Items'!$K$7:$K$106,'Line Items'!$A$7:$A$106,A53,'Line Items'!$M$7:$M$106,"Included"),"")))</f>
        <v/>
      </c>
      <c r="N53" s="16">
        <f>IF(OR(L53="",M53=""),"",IFERROR(M53-L53,""))</f>
        <v/>
      </c>
      <c r="O53" s="27">
        <f>IF(OR(M53="",M53=0,N53=""),"",IFERROR(N53/M53,""))</f>
        <v/>
      </c>
      <c r="P53" s="5">
        <f>IF(COUNTA(A53:J53)=0,"",IF(OR(A53="",B53="",C53="",D53="",E53="",F53="",G53="",H53="",I53="",J53=""),"Check required inputs",IF(COUNTIF($A$7:$A$106,A53)&gt;1,"Check duplicate proposal ID",IF(COUNTIFS('Line Items'!$A$7:$A$106,A53,'Line Items'!$M$7:$M$106,"Included")=0,"Check included lines",IF(AND(K53&lt;&gt;"",K53&lt;TODAY(),OR(J53="Draft",J53="Presented",J53="On Hold")),"Check expired date",IF(IFERROR(AND(O53&lt;&gt;"",O53&lt;Assumptions!$B$5),FALSE),"Check margin","Ready for review"))))))</f>
        <v/>
      </c>
    </row>
    <row r="54" ht="36" customHeight="1">
      <c r="A54" s="12" t="n"/>
      <c r="B54" s="12" t="n"/>
      <c r="C54" s="25" t="n"/>
      <c r="D54" s="14" t="n"/>
      <c r="E54" s="14" t="n"/>
      <c r="F54" s="14" t="n"/>
      <c r="G54" s="12" t="n"/>
      <c r="H54" s="14" t="n"/>
      <c r="I54" s="12" t="n"/>
      <c r="J54" s="12" t="n"/>
      <c r="K54" s="28">
        <f>IF(C54="","",IFERROR(C54+Assumptions!$B$6,""))</f>
        <v/>
      </c>
      <c r="L54" s="19">
        <f>IF(A54="","",IF(COUNTIFS('Line Items'!$A$7:$A$106,A54,'Line Items'!$M$7:$M$106,"Included")=0,"",IFERROR(SUMIFS('Line Items'!$I$7:$I$106,'Line Items'!$A$7:$A$106,A54,'Line Items'!$M$7:$M$106,"Included"),"")))</f>
        <v/>
      </c>
      <c r="M54" s="19">
        <f>IF(A54="","",IF(COUNTIFS('Line Items'!$A$7:$A$106,A54,'Line Items'!$M$7:$M$106,"Included")=0,"",IFERROR(SUMIFS('Line Items'!$K$7:$K$106,'Line Items'!$A$7:$A$106,A54,'Line Items'!$M$7:$M$106,"Included"),"")))</f>
        <v/>
      </c>
      <c r="N54" s="19">
        <f>IF(OR(L54="",M54=""),"",IFERROR(M54-L54,""))</f>
        <v/>
      </c>
      <c r="O54" s="29">
        <f>IF(OR(M54="",M54=0,N54=""),"",IFERROR(N54/M54,""))</f>
        <v/>
      </c>
      <c r="P54" s="7">
        <f>IF(COUNTA(A54:J54)=0,"",IF(OR(A54="",B54="",C54="",D54="",E54="",F54="",G54="",H54="",I54="",J54=""),"Check required inputs",IF(COUNTIF($A$7:$A$106,A54)&gt;1,"Check duplicate proposal ID",IF(COUNTIFS('Line Items'!$A$7:$A$106,A54,'Line Items'!$M$7:$M$106,"Included")=0,"Check included lines",IF(AND(K54&lt;&gt;"",K54&lt;TODAY(),OR(J54="Draft",J54="Presented",J54="On Hold")),"Check expired date",IF(IFERROR(AND(O54&lt;&gt;"",O54&lt;Assumptions!$B$5),FALSE),"Check margin","Ready for review"))))))</f>
        <v/>
      </c>
    </row>
    <row r="55" ht="36" customHeight="1">
      <c r="A55" s="12" t="n"/>
      <c r="B55" s="12" t="n"/>
      <c r="C55" s="25" t="n"/>
      <c r="D55" s="14" t="n"/>
      <c r="E55" s="14" t="n"/>
      <c r="F55" s="14" t="n"/>
      <c r="G55" s="12" t="n"/>
      <c r="H55" s="14" t="n"/>
      <c r="I55" s="12" t="n"/>
      <c r="J55" s="12" t="n"/>
      <c r="K55" s="26">
        <f>IF(C55="","",IFERROR(C55+Assumptions!$B$6,""))</f>
        <v/>
      </c>
      <c r="L55" s="16">
        <f>IF(A55="","",IF(COUNTIFS('Line Items'!$A$7:$A$106,A55,'Line Items'!$M$7:$M$106,"Included")=0,"",IFERROR(SUMIFS('Line Items'!$I$7:$I$106,'Line Items'!$A$7:$A$106,A55,'Line Items'!$M$7:$M$106,"Included"),"")))</f>
        <v/>
      </c>
      <c r="M55" s="16">
        <f>IF(A55="","",IF(COUNTIFS('Line Items'!$A$7:$A$106,A55,'Line Items'!$M$7:$M$106,"Included")=0,"",IFERROR(SUMIFS('Line Items'!$K$7:$K$106,'Line Items'!$A$7:$A$106,A55,'Line Items'!$M$7:$M$106,"Included"),"")))</f>
        <v/>
      </c>
      <c r="N55" s="16">
        <f>IF(OR(L55="",M55=""),"",IFERROR(M55-L55,""))</f>
        <v/>
      </c>
      <c r="O55" s="27">
        <f>IF(OR(M55="",M55=0,N55=""),"",IFERROR(N55/M55,""))</f>
        <v/>
      </c>
      <c r="P55" s="5">
        <f>IF(COUNTA(A55:J55)=0,"",IF(OR(A55="",B55="",C55="",D55="",E55="",F55="",G55="",H55="",I55="",J55=""),"Check required inputs",IF(COUNTIF($A$7:$A$106,A55)&gt;1,"Check duplicate proposal ID",IF(COUNTIFS('Line Items'!$A$7:$A$106,A55,'Line Items'!$M$7:$M$106,"Included")=0,"Check included lines",IF(AND(K55&lt;&gt;"",K55&lt;TODAY(),OR(J55="Draft",J55="Presented",J55="On Hold")),"Check expired date",IF(IFERROR(AND(O55&lt;&gt;"",O55&lt;Assumptions!$B$5),FALSE),"Check margin","Ready for review"))))))</f>
        <v/>
      </c>
    </row>
    <row r="56" ht="36" customHeight="1">
      <c r="A56" s="12" t="n"/>
      <c r="B56" s="12" t="n"/>
      <c r="C56" s="25" t="n"/>
      <c r="D56" s="14" t="n"/>
      <c r="E56" s="14" t="n"/>
      <c r="F56" s="14" t="n"/>
      <c r="G56" s="12" t="n"/>
      <c r="H56" s="14" t="n"/>
      <c r="I56" s="12" t="n"/>
      <c r="J56" s="12" t="n"/>
      <c r="K56" s="28">
        <f>IF(C56="","",IFERROR(C56+Assumptions!$B$6,""))</f>
        <v/>
      </c>
      <c r="L56" s="19">
        <f>IF(A56="","",IF(COUNTIFS('Line Items'!$A$7:$A$106,A56,'Line Items'!$M$7:$M$106,"Included")=0,"",IFERROR(SUMIFS('Line Items'!$I$7:$I$106,'Line Items'!$A$7:$A$106,A56,'Line Items'!$M$7:$M$106,"Included"),"")))</f>
        <v/>
      </c>
      <c r="M56" s="19">
        <f>IF(A56="","",IF(COUNTIFS('Line Items'!$A$7:$A$106,A56,'Line Items'!$M$7:$M$106,"Included")=0,"",IFERROR(SUMIFS('Line Items'!$K$7:$K$106,'Line Items'!$A$7:$A$106,A56,'Line Items'!$M$7:$M$106,"Included"),"")))</f>
        <v/>
      </c>
      <c r="N56" s="19">
        <f>IF(OR(L56="",M56=""),"",IFERROR(M56-L56,""))</f>
        <v/>
      </c>
      <c r="O56" s="29">
        <f>IF(OR(M56="",M56=0,N56=""),"",IFERROR(N56/M56,""))</f>
        <v/>
      </c>
      <c r="P56" s="7">
        <f>IF(COUNTA(A56:J56)=0,"",IF(OR(A56="",B56="",C56="",D56="",E56="",F56="",G56="",H56="",I56="",J56=""),"Check required inputs",IF(COUNTIF($A$7:$A$106,A56)&gt;1,"Check duplicate proposal ID",IF(COUNTIFS('Line Items'!$A$7:$A$106,A56,'Line Items'!$M$7:$M$106,"Included")=0,"Check included lines",IF(AND(K56&lt;&gt;"",K56&lt;TODAY(),OR(J56="Draft",J56="Presented",J56="On Hold")),"Check expired date",IF(IFERROR(AND(O56&lt;&gt;"",O56&lt;Assumptions!$B$5),FALSE),"Check margin","Ready for review"))))))</f>
        <v/>
      </c>
    </row>
    <row r="57" ht="36" customHeight="1">
      <c r="A57" s="12" t="n"/>
      <c r="B57" s="12" t="n"/>
      <c r="C57" s="25" t="n"/>
      <c r="D57" s="14" t="n"/>
      <c r="E57" s="14" t="n"/>
      <c r="F57" s="14" t="n"/>
      <c r="G57" s="12" t="n"/>
      <c r="H57" s="14" t="n"/>
      <c r="I57" s="12" t="n"/>
      <c r="J57" s="12" t="n"/>
      <c r="K57" s="26">
        <f>IF(C57="","",IFERROR(C57+Assumptions!$B$6,""))</f>
        <v/>
      </c>
      <c r="L57" s="16">
        <f>IF(A57="","",IF(COUNTIFS('Line Items'!$A$7:$A$106,A57,'Line Items'!$M$7:$M$106,"Included")=0,"",IFERROR(SUMIFS('Line Items'!$I$7:$I$106,'Line Items'!$A$7:$A$106,A57,'Line Items'!$M$7:$M$106,"Included"),"")))</f>
        <v/>
      </c>
      <c r="M57" s="16">
        <f>IF(A57="","",IF(COUNTIFS('Line Items'!$A$7:$A$106,A57,'Line Items'!$M$7:$M$106,"Included")=0,"",IFERROR(SUMIFS('Line Items'!$K$7:$K$106,'Line Items'!$A$7:$A$106,A57,'Line Items'!$M$7:$M$106,"Included"),"")))</f>
        <v/>
      </c>
      <c r="N57" s="16">
        <f>IF(OR(L57="",M57=""),"",IFERROR(M57-L57,""))</f>
        <v/>
      </c>
      <c r="O57" s="27">
        <f>IF(OR(M57="",M57=0,N57=""),"",IFERROR(N57/M57,""))</f>
        <v/>
      </c>
      <c r="P57" s="5">
        <f>IF(COUNTA(A57:J57)=0,"",IF(OR(A57="",B57="",C57="",D57="",E57="",F57="",G57="",H57="",I57="",J57=""),"Check required inputs",IF(COUNTIF($A$7:$A$106,A57)&gt;1,"Check duplicate proposal ID",IF(COUNTIFS('Line Items'!$A$7:$A$106,A57,'Line Items'!$M$7:$M$106,"Included")=0,"Check included lines",IF(AND(K57&lt;&gt;"",K57&lt;TODAY(),OR(J57="Draft",J57="Presented",J57="On Hold")),"Check expired date",IF(IFERROR(AND(O57&lt;&gt;"",O57&lt;Assumptions!$B$5),FALSE),"Check margin","Ready for review"))))))</f>
        <v/>
      </c>
    </row>
    <row r="58" ht="36" customHeight="1">
      <c r="A58" s="12" t="n"/>
      <c r="B58" s="12" t="n"/>
      <c r="C58" s="25" t="n"/>
      <c r="D58" s="14" t="n"/>
      <c r="E58" s="14" t="n"/>
      <c r="F58" s="14" t="n"/>
      <c r="G58" s="12" t="n"/>
      <c r="H58" s="14" t="n"/>
      <c r="I58" s="12" t="n"/>
      <c r="J58" s="12" t="n"/>
      <c r="K58" s="28">
        <f>IF(C58="","",IFERROR(C58+Assumptions!$B$6,""))</f>
        <v/>
      </c>
      <c r="L58" s="19">
        <f>IF(A58="","",IF(COUNTIFS('Line Items'!$A$7:$A$106,A58,'Line Items'!$M$7:$M$106,"Included")=0,"",IFERROR(SUMIFS('Line Items'!$I$7:$I$106,'Line Items'!$A$7:$A$106,A58,'Line Items'!$M$7:$M$106,"Included"),"")))</f>
        <v/>
      </c>
      <c r="M58" s="19">
        <f>IF(A58="","",IF(COUNTIFS('Line Items'!$A$7:$A$106,A58,'Line Items'!$M$7:$M$106,"Included")=0,"",IFERROR(SUMIFS('Line Items'!$K$7:$K$106,'Line Items'!$A$7:$A$106,A58,'Line Items'!$M$7:$M$106,"Included"),"")))</f>
        <v/>
      </c>
      <c r="N58" s="19">
        <f>IF(OR(L58="",M58=""),"",IFERROR(M58-L58,""))</f>
        <v/>
      </c>
      <c r="O58" s="29">
        <f>IF(OR(M58="",M58=0,N58=""),"",IFERROR(N58/M58,""))</f>
        <v/>
      </c>
      <c r="P58" s="7">
        <f>IF(COUNTA(A58:J58)=0,"",IF(OR(A58="",B58="",C58="",D58="",E58="",F58="",G58="",H58="",I58="",J58=""),"Check required inputs",IF(COUNTIF($A$7:$A$106,A58)&gt;1,"Check duplicate proposal ID",IF(COUNTIFS('Line Items'!$A$7:$A$106,A58,'Line Items'!$M$7:$M$106,"Included")=0,"Check included lines",IF(AND(K58&lt;&gt;"",K58&lt;TODAY(),OR(J58="Draft",J58="Presented",J58="On Hold")),"Check expired date",IF(IFERROR(AND(O58&lt;&gt;"",O58&lt;Assumptions!$B$5),FALSE),"Check margin","Ready for review"))))))</f>
        <v/>
      </c>
    </row>
    <row r="59" ht="36" customHeight="1">
      <c r="A59" s="12" t="n"/>
      <c r="B59" s="12" t="n"/>
      <c r="C59" s="25" t="n"/>
      <c r="D59" s="14" t="n"/>
      <c r="E59" s="14" t="n"/>
      <c r="F59" s="14" t="n"/>
      <c r="G59" s="12" t="n"/>
      <c r="H59" s="14" t="n"/>
      <c r="I59" s="12" t="n"/>
      <c r="J59" s="12" t="n"/>
      <c r="K59" s="26">
        <f>IF(C59="","",IFERROR(C59+Assumptions!$B$6,""))</f>
        <v/>
      </c>
      <c r="L59" s="16">
        <f>IF(A59="","",IF(COUNTIFS('Line Items'!$A$7:$A$106,A59,'Line Items'!$M$7:$M$106,"Included")=0,"",IFERROR(SUMIFS('Line Items'!$I$7:$I$106,'Line Items'!$A$7:$A$106,A59,'Line Items'!$M$7:$M$106,"Included"),"")))</f>
        <v/>
      </c>
      <c r="M59" s="16">
        <f>IF(A59="","",IF(COUNTIFS('Line Items'!$A$7:$A$106,A59,'Line Items'!$M$7:$M$106,"Included")=0,"",IFERROR(SUMIFS('Line Items'!$K$7:$K$106,'Line Items'!$A$7:$A$106,A59,'Line Items'!$M$7:$M$106,"Included"),"")))</f>
        <v/>
      </c>
      <c r="N59" s="16">
        <f>IF(OR(L59="",M59=""),"",IFERROR(M59-L59,""))</f>
        <v/>
      </c>
      <c r="O59" s="27">
        <f>IF(OR(M59="",M59=0,N59=""),"",IFERROR(N59/M59,""))</f>
        <v/>
      </c>
      <c r="P59" s="5">
        <f>IF(COUNTA(A59:J59)=0,"",IF(OR(A59="",B59="",C59="",D59="",E59="",F59="",G59="",H59="",I59="",J59=""),"Check required inputs",IF(COUNTIF($A$7:$A$106,A59)&gt;1,"Check duplicate proposal ID",IF(COUNTIFS('Line Items'!$A$7:$A$106,A59,'Line Items'!$M$7:$M$106,"Included")=0,"Check included lines",IF(AND(K59&lt;&gt;"",K59&lt;TODAY(),OR(J59="Draft",J59="Presented",J59="On Hold")),"Check expired date",IF(IFERROR(AND(O59&lt;&gt;"",O59&lt;Assumptions!$B$5),FALSE),"Check margin","Ready for review"))))))</f>
        <v/>
      </c>
    </row>
    <row r="60" ht="36" customHeight="1">
      <c r="A60" s="12" t="n"/>
      <c r="B60" s="12" t="n"/>
      <c r="C60" s="25" t="n"/>
      <c r="D60" s="14" t="n"/>
      <c r="E60" s="14" t="n"/>
      <c r="F60" s="14" t="n"/>
      <c r="G60" s="12" t="n"/>
      <c r="H60" s="14" t="n"/>
      <c r="I60" s="12" t="n"/>
      <c r="J60" s="12" t="n"/>
      <c r="K60" s="28">
        <f>IF(C60="","",IFERROR(C60+Assumptions!$B$6,""))</f>
        <v/>
      </c>
      <c r="L60" s="19">
        <f>IF(A60="","",IF(COUNTIFS('Line Items'!$A$7:$A$106,A60,'Line Items'!$M$7:$M$106,"Included")=0,"",IFERROR(SUMIFS('Line Items'!$I$7:$I$106,'Line Items'!$A$7:$A$106,A60,'Line Items'!$M$7:$M$106,"Included"),"")))</f>
        <v/>
      </c>
      <c r="M60" s="19">
        <f>IF(A60="","",IF(COUNTIFS('Line Items'!$A$7:$A$106,A60,'Line Items'!$M$7:$M$106,"Included")=0,"",IFERROR(SUMIFS('Line Items'!$K$7:$K$106,'Line Items'!$A$7:$A$106,A60,'Line Items'!$M$7:$M$106,"Included"),"")))</f>
        <v/>
      </c>
      <c r="N60" s="19">
        <f>IF(OR(L60="",M60=""),"",IFERROR(M60-L60,""))</f>
        <v/>
      </c>
      <c r="O60" s="29">
        <f>IF(OR(M60="",M60=0,N60=""),"",IFERROR(N60/M60,""))</f>
        <v/>
      </c>
      <c r="P60" s="7">
        <f>IF(COUNTA(A60:J60)=0,"",IF(OR(A60="",B60="",C60="",D60="",E60="",F60="",G60="",H60="",I60="",J60=""),"Check required inputs",IF(COUNTIF($A$7:$A$106,A60)&gt;1,"Check duplicate proposal ID",IF(COUNTIFS('Line Items'!$A$7:$A$106,A60,'Line Items'!$M$7:$M$106,"Included")=0,"Check included lines",IF(AND(K60&lt;&gt;"",K60&lt;TODAY(),OR(J60="Draft",J60="Presented",J60="On Hold")),"Check expired date",IF(IFERROR(AND(O60&lt;&gt;"",O60&lt;Assumptions!$B$5),FALSE),"Check margin","Ready for review"))))))</f>
        <v/>
      </c>
    </row>
    <row r="61" ht="36" customHeight="1">
      <c r="A61" s="12" t="n"/>
      <c r="B61" s="12" t="n"/>
      <c r="C61" s="25" t="n"/>
      <c r="D61" s="14" t="n"/>
      <c r="E61" s="14" t="n"/>
      <c r="F61" s="14" t="n"/>
      <c r="G61" s="12" t="n"/>
      <c r="H61" s="14" t="n"/>
      <c r="I61" s="12" t="n"/>
      <c r="J61" s="12" t="n"/>
      <c r="K61" s="26">
        <f>IF(C61="","",IFERROR(C61+Assumptions!$B$6,""))</f>
        <v/>
      </c>
      <c r="L61" s="16">
        <f>IF(A61="","",IF(COUNTIFS('Line Items'!$A$7:$A$106,A61,'Line Items'!$M$7:$M$106,"Included")=0,"",IFERROR(SUMIFS('Line Items'!$I$7:$I$106,'Line Items'!$A$7:$A$106,A61,'Line Items'!$M$7:$M$106,"Included"),"")))</f>
        <v/>
      </c>
      <c r="M61" s="16">
        <f>IF(A61="","",IF(COUNTIFS('Line Items'!$A$7:$A$106,A61,'Line Items'!$M$7:$M$106,"Included")=0,"",IFERROR(SUMIFS('Line Items'!$K$7:$K$106,'Line Items'!$A$7:$A$106,A61,'Line Items'!$M$7:$M$106,"Included"),"")))</f>
        <v/>
      </c>
      <c r="N61" s="16">
        <f>IF(OR(L61="",M61=""),"",IFERROR(M61-L61,""))</f>
        <v/>
      </c>
      <c r="O61" s="27">
        <f>IF(OR(M61="",M61=0,N61=""),"",IFERROR(N61/M61,""))</f>
        <v/>
      </c>
      <c r="P61" s="5">
        <f>IF(COUNTA(A61:J61)=0,"",IF(OR(A61="",B61="",C61="",D61="",E61="",F61="",G61="",H61="",I61="",J61=""),"Check required inputs",IF(COUNTIF($A$7:$A$106,A61)&gt;1,"Check duplicate proposal ID",IF(COUNTIFS('Line Items'!$A$7:$A$106,A61,'Line Items'!$M$7:$M$106,"Included")=0,"Check included lines",IF(AND(K61&lt;&gt;"",K61&lt;TODAY(),OR(J61="Draft",J61="Presented",J61="On Hold")),"Check expired date",IF(IFERROR(AND(O61&lt;&gt;"",O61&lt;Assumptions!$B$5),FALSE),"Check margin","Ready for review"))))))</f>
        <v/>
      </c>
    </row>
    <row r="62" ht="36" customHeight="1">
      <c r="A62" s="12" t="n"/>
      <c r="B62" s="12" t="n"/>
      <c r="C62" s="25" t="n"/>
      <c r="D62" s="14" t="n"/>
      <c r="E62" s="14" t="n"/>
      <c r="F62" s="14" t="n"/>
      <c r="G62" s="12" t="n"/>
      <c r="H62" s="14" t="n"/>
      <c r="I62" s="12" t="n"/>
      <c r="J62" s="12" t="n"/>
      <c r="K62" s="28">
        <f>IF(C62="","",IFERROR(C62+Assumptions!$B$6,""))</f>
        <v/>
      </c>
      <c r="L62" s="19">
        <f>IF(A62="","",IF(COUNTIFS('Line Items'!$A$7:$A$106,A62,'Line Items'!$M$7:$M$106,"Included")=0,"",IFERROR(SUMIFS('Line Items'!$I$7:$I$106,'Line Items'!$A$7:$A$106,A62,'Line Items'!$M$7:$M$106,"Included"),"")))</f>
        <v/>
      </c>
      <c r="M62" s="19">
        <f>IF(A62="","",IF(COUNTIFS('Line Items'!$A$7:$A$106,A62,'Line Items'!$M$7:$M$106,"Included")=0,"",IFERROR(SUMIFS('Line Items'!$K$7:$K$106,'Line Items'!$A$7:$A$106,A62,'Line Items'!$M$7:$M$106,"Included"),"")))</f>
        <v/>
      </c>
      <c r="N62" s="19">
        <f>IF(OR(L62="",M62=""),"",IFERROR(M62-L62,""))</f>
        <v/>
      </c>
      <c r="O62" s="29">
        <f>IF(OR(M62="",M62=0,N62=""),"",IFERROR(N62/M62,""))</f>
        <v/>
      </c>
      <c r="P62" s="7">
        <f>IF(COUNTA(A62:J62)=0,"",IF(OR(A62="",B62="",C62="",D62="",E62="",F62="",G62="",H62="",I62="",J62=""),"Check required inputs",IF(COUNTIF($A$7:$A$106,A62)&gt;1,"Check duplicate proposal ID",IF(COUNTIFS('Line Items'!$A$7:$A$106,A62,'Line Items'!$M$7:$M$106,"Included")=0,"Check included lines",IF(AND(K62&lt;&gt;"",K62&lt;TODAY(),OR(J62="Draft",J62="Presented",J62="On Hold")),"Check expired date",IF(IFERROR(AND(O62&lt;&gt;"",O62&lt;Assumptions!$B$5),FALSE),"Check margin","Ready for review"))))))</f>
        <v/>
      </c>
    </row>
    <row r="63" ht="36" customHeight="1">
      <c r="A63" s="12" t="n"/>
      <c r="B63" s="12" t="n"/>
      <c r="C63" s="25" t="n"/>
      <c r="D63" s="14" t="n"/>
      <c r="E63" s="14" t="n"/>
      <c r="F63" s="14" t="n"/>
      <c r="G63" s="12" t="n"/>
      <c r="H63" s="14" t="n"/>
      <c r="I63" s="12" t="n"/>
      <c r="J63" s="12" t="n"/>
      <c r="K63" s="26">
        <f>IF(C63="","",IFERROR(C63+Assumptions!$B$6,""))</f>
        <v/>
      </c>
      <c r="L63" s="16">
        <f>IF(A63="","",IF(COUNTIFS('Line Items'!$A$7:$A$106,A63,'Line Items'!$M$7:$M$106,"Included")=0,"",IFERROR(SUMIFS('Line Items'!$I$7:$I$106,'Line Items'!$A$7:$A$106,A63,'Line Items'!$M$7:$M$106,"Included"),"")))</f>
        <v/>
      </c>
      <c r="M63" s="16">
        <f>IF(A63="","",IF(COUNTIFS('Line Items'!$A$7:$A$106,A63,'Line Items'!$M$7:$M$106,"Included")=0,"",IFERROR(SUMIFS('Line Items'!$K$7:$K$106,'Line Items'!$A$7:$A$106,A63,'Line Items'!$M$7:$M$106,"Included"),"")))</f>
        <v/>
      </c>
      <c r="N63" s="16">
        <f>IF(OR(L63="",M63=""),"",IFERROR(M63-L63,""))</f>
        <v/>
      </c>
      <c r="O63" s="27">
        <f>IF(OR(M63="",M63=0,N63=""),"",IFERROR(N63/M63,""))</f>
        <v/>
      </c>
      <c r="P63" s="5">
        <f>IF(COUNTA(A63:J63)=0,"",IF(OR(A63="",B63="",C63="",D63="",E63="",F63="",G63="",H63="",I63="",J63=""),"Check required inputs",IF(COUNTIF($A$7:$A$106,A63)&gt;1,"Check duplicate proposal ID",IF(COUNTIFS('Line Items'!$A$7:$A$106,A63,'Line Items'!$M$7:$M$106,"Included")=0,"Check included lines",IF(AND(K63&lt;&gt;"",K63&lt;TODAY(),OR(J63="Draft",J63="Presented",J63="On Hold")),"Check expired date",IF(IFERROR(AND(O63&lt;&gt;"",O63&lt;Assumptions!$B$5),FALSE),"Check margin","Ready for review"))))))</f>
        <v/>
      </c>
    </row>
    <row r="64" ht="36" customHeight="1">
      <c r="A64" s="12" t="n"/>
      <c r="B64" s="12" t="n"/>
      <c r="C64" s="25" t="n"/>
      <c r="D64" s="14" t="n"/>
      <c r="E64" s="14" t="n"/>
      <c r="F64" s="14" t="n"/>
      <c r="G64" s="12" t="n"/>
      <c r="H64" s="14" t="n"/>
      <c r="I64" s="12" t="n"/>
      <c r="J64" s="12" t="n"/>
      <c r="K64" s="28">
        <f>IF(C64="","",IFERROR(C64+Assumptions!$B$6,""))</f>
        <v/>
      </c>
      <c r="L64" s="19">
        <f>IF(A64="","",IF(COUNTIFS('Line Items'!$A$7:$A$106,A64,'Line Items'!$M$7:$M$106,"Included")=0,"",IFERROR(SUMIFS('Line Items'!$I$7:$I$106,'Line Items'!$A$7:$A$106,A64,'Line Items'!$M$7:$M$106,"Included"),"")))</f>
        <v/>
      </c>
      <c r="M64" s="19">
        <f>IF(A64="","",IF(COUNTIFS('Line Items'!$A$7:$A$106,A64,'Line Items'!$M$7:$M$106,"Included")=0,"",IFERROR(SUMIFS('Line Items'!$K$7:$K$106,'Line Items'!$A$7:$A$106,A64,'Line Items'!$M$7:$M$106,"Included"),"")))</f>
        <v/>
      </c>
      <c r="N64" s="19">
        <f>IF(OR(L64="",M64=""),"",IFERROR(M64-L64,""))</f>
        <v/>
      </c>
      <c r="O64" s="29">
        <f>IF(OR(M64="",M64=0,N64=""),"",IFERROR(N64/M64,""))</f>
        <v/>
      </c>
      <c r="P64" s="7">
        <f>IF(COUNTA(A64:J64)=0,"",IF(OR(A64="",B64="",C64="",D64="",E64="",F64="",G64="",H64="",I64="",J64=""),"Check required inputs",IF(COUNTIF($A$7:$A$106,A64)&gt;1,"Check duplicate proposal ID",IF(COUNTIFS('Line Items'!$A$7:$A$106,A64,'Line Items'!$M$7:$M$106,"Included")=0,"Check included lines",IF(AND(K64&lt;&gt;"",K64&lt;TODAY(),OR(J64="Draft",J64="Presented",J64="On Hold")),"Check expired date",IF(IFERROR(AND(O64&lt;&gt;"",O64&lt;Assumptions!$B$5),FALSE),"Check margin","Ready for review"))))))</f>
        <v/>
      </c>
    </row>
    <row r="65" ht="36" customHeight="1">
      <c r="A65" s="12" t="n"/>
      <c r="B65" s="12" t="n"/>
      <c r="C65" s="25" t="n"/>
      <c r="D65" s="14" t="n"/>
      <c r="E65" s="14" t="n"/>
      <c r="F65" s="14" t="n"/>
      <c r="G65" s="12" t="n"/>
      <c r="H65" s="14" t="n"/>
      <c r="I65" s="12" t="n"/>
      <c r="J65" s="12" t="n"/>
      <c r="K65" s="26">
        <f>IF(C65="","",IFERROR(C65+Assumptions!$B$6,""))</f>
        <v/>
      </c>
      <c r="L65" s="16">
        <f>IF(A65="","",IF(COUNTIFS('Line Items'!$A$7:$A$106,A65,'Line Items'!$M$7:$M$106,"Included")=0,"",IFERROR(SUMIFS('Line Items'!$I$7:$I$106,'Line Items'!$A$7:$A$106,A65,'Line Items'!$M$7:$M$106,"Included"),"")))</f>
        <v/>
      </c>
      <c r="M65" s="16">
        <f>IF(A65="","",IF(COUNTIFS('Line Items'!$A$7:$A$106,A65,'Line Items'!$M$7:$M$106,"Included")=0,"",IFERROR(SUMIFS('Line Items'!$K$7:$K$106,'Line Items'!$A$7:$A$106,A65,'Line Items'!$M$7:$M$106,"Included"),"")))</f>
        <v/>
      </c>
      <c r="N65" s="16">
        <f>IF(OR(L65="",M65=""),"",IFERROR(M65-L65,""))</f>
        <v/>
      </c>
      <c r="O65" s="27">
        <f>IF(OR(M65="",M65=0,N65=""),"",IFERROR(N65/M65,""))</f>
        <v/>
      </c>
      <c r="P65" s="5">
        <f>IF(COUNTA(A65:J65)=0,"",IF(OR(A65="",B65="",C65="",D65="",E65="",F65="",G65="",H65="",I65="",J65=""),"Check required inputs",IF(COUNTIF($A$7:$A$106,A65)&gt;1,"Check duplicate proposal ID",IF(COUNTIFS('Line Items'!$A$7:$A$106,A65,'Line Items'!$M$7:$M$106,"Included")=0,"Check included lines",IF(AND(K65&lt;&gt;"",K65&lt;TODAY(),OR(J65="Draft",J65="Presented",J65="On Hold")),"Check expired date",IF(IFERROR(AND(O65&lt;&gt;"",O65&lt;Assumptions!$B$5),FALSE),"Check margin","Ready for review"))))))</f>
        <v/>
      </c>
    </row>
    <row r="66" ht="36" customHeight="1">
      <c r="A66" s="12" t="n"/>
      <c r="B66" s="12" t="n"/>
      <c r="C66" s="25" t="n"/>
      <c r="D66" s="14" t="n"/>
      <c r="E66" s="14" t="n"/>
      <c r="F66" s="14" t="n"/>
      <c r="G66" s="12" t="n"/>
      <c r="H66" s="14" t="n"/>
      <c r="I66" s="12" t="n"/>
      <c r="J66" s="12" t="n"/>
      <c r="K66" s="28">
        <f>IF(C66="","",IFERROR(C66+Assumptions!$B$6,""))</f>
        <v/>
      </c>
      <c r="L66" s="19">
        <f>IF(A66="","",IF(COUNTIFS('Line Items'!$A$7:$A$106,A66,'Line Items'!$M$7:$M$106,"Included")=0,"",IFERROR(SUMIFS('Line Items'!$I$7:$I$106,'Line Items'!$A$7:$A$106,A66,'Line Items'!$M$7:$M$106,"Included"),"")))</f>
        <v/>
      </c>
      <c r="M66" s="19">
        <f>IF(A66="","",IF(COUNTIFS('Line Items'!$A$7:$A$106,A66,'Line Items'!$M$7:$M$106,"Included")=0,"",IFERROR(SUMIFS('Line Items'!$K$7:$K$106,'Line Items'!$A$7:$A$106,A66,'Line Items'!$M$7:$M$106,"Included"),"")))</f>
        <v/>
      </c>
      <c r="N66" s="19">
        <f>IF(OR(L66="",M66=""),"",IFERROR(M66-L66,""))</f>
        <v/>
      </c>
      <c r="O66" s="29">
        <f>IF(OR(M66="",M66=0,N66=""),"",IFERROR(N66/M66,""))</f>
        <v/>
      </c>
      <c r="P66" s="7">
        <f>IF(COUNTA(A66:J66)=0,"",IF(OR(A66="",B66="",C66="",D66="",E66="",F66="",G66="",H66="",I66="",J66=""),"Check required inputs",IF(COUNTIF($A$7:$A$106,A66)&gt;1,"Check duplicate proposal ID",IF(COUNTIFS('Line Items'!$A$7:$A$106,A66,'Line Items'!$M$7:$M$106,"Included")=0,"Check included lines",IF(AND(K66&lt;&gt;"",K66&lt;TODAY(),OR(J66="Draft",J66="Presented",J66="On Hold")),"Check expired date",IF(IFERROR(AND(O66&lt;&gt;"",O66&lt;Assumptions!$B$5),FALSE),"Check margin","Ready for review"))))))</f>
        <v/>
      </c>
    </row>
    <row r="67" ht="36" customHeight="1">
      <c r="A67" s="12" t="n"/>
      <c r="B67" s="12" t="n"/>
      <c r="C67" s="25" t="n"/>
      <c r="D67" s="14" t="n"/>
      <c r="E67" s="14" t="n"/>
      <c r="F67" s="14" t="n"/>
      <c r="G67" s="12" t="n"/>
      <c r="H67" s="14" t="n"/>
      <c r="I67" s="12" t="n"/>
      <c r="J67" s="12" t="n"/>
      <c r="K67" s="26">
        <f>IF(C67="","",IFERROR(C67+Assumptions!$B$6,""))</f>
        <v/>
      </c>
      <c r="L67" s="16">
        <f>IF(A67="","",IF(COUNTIFS('Line Items'!$A$7:$A$106,A67,'Line Items'!$M$7:$M$106,"Included")=0,"",IFERROR(SUMIFS('Line Items'!$I$7:$I$106,'Line Items'!$A$7:$A$106,A67,'Line Items'!$M$7:$M$106,"Included"),"")))</f>
        <v/>
      </c>
      <c r="M67" s="16">
        <f>IF(A67="","",IF(COUNTIFS('Line Items'!$A$7:$A$106,A67,'Line Items'!$M$7:$M$106,"Included")=0,"",IFERROR(SUMIFS('Line Items'!$K$7:$K$106,'Line Items'!$A$7:$A$106,A67,'Line Items'!$M$7:$M$106,"Included"),"")))</f>
        <v/>
      </c>
      <c r="N67" s="16">
        <f>IF(OR(L67="",M67=""),"",IFERROR(M67-L67,""))</f>
        <v/>
      </c>
      <c r="O67" s="27">
        <f>IF(OR(M67="",M67=0,N67=""),"",IFERROR(N67/M67,""))</f>
        <v/>
      </c>
      <c r="P67" s="5">
        <f>IF(COUNTA(A67:J67)=0,"",IF(OR(A67="",B67="",C67="",D67="",E67="",F67="",G67="",H67="",I67="",J67=""),"Check required inputs",IF(COUNTIF($A$7:$A$106,A67)&gt;1,"Check duplicate proposal ID",IF(COUNTIFS('Line Items'!$A$7:$A$106,A67,'Line Items'!$M$7:$M$106,"Included")=0,"Check included lines",IF(AND(K67&lt;&gt;"",K67&lt;TODAY(),OR(J67="Draft",J67="Presented",J67="On Hold")),"Check expired date",IF(IFERROR(AND(O67&lt;&gt;"",O67&lt;Assumptions!$B$5),FALSE),"Check margin","Ready for review"))))))</f>
        <v/>
      </c>
    </row>
    <row r="68" ht="36" customHeight="1">
      <c r="A68" s="12" t="n"/>
      <c r="B68" s="12" t="n"/>
      <c r="C68" s="25" t="n"/>
      <c r="D68" s="14" t="n"/>
      <c r="E68" s="14" t="n"/>
      <c r="F68" s="14" t="n"/>
      <c r="G68" s="12" t="n"/>
      <c r="H68" s="14" t="n"/>
      <c r="I68" s="12" t="n"/>
      <c r="J68" s="12" t="n"/>
      <c r="K68" s="28">
        <f>IF(C68="","",IFERROR(C68+Assumptions!$B$6,""))</f>
        <v/>
      </c>
      <c r="L68" s="19">
        <f>IF(A68="","",IF(COUNTIFS('Line Items'!$A$7:$A$106,A68,'Line Items'!$M$7:$M$106,"Included")=0,"",IFERROR(SUMIFS('Line Items'!$I$7:$I$106,'Line Items'!$A$7:$A$106,A68,'Line Items'!$M$7:$M$106,"Included"),"")))</f>
        <v/>
      </c>
      <c r="M68" s="19">
        <f>IF(A68="","",IF(COUNTIFS('Line Items'!$A$7:$A$106,A68,'Line Items'!$M$7:$M$106,"Included")=0,"",IFERROR(SUMIFS('Line Items'!$K$7:$K$106,'Line Items'!$A$7:$A$106,A68,'Line Items'!$M$7:$M$106,"Included"),"")))</f>
        <v/>
      </c>
      <c r="N68" s="19">
        <f>IF(OR(L68="",M68=""),"",IFERROR(M68-L68,""))</f>
        <v/>
      </c>
      <c r="O68" s="29">
        <f>IF(OR(M68="",M68=0,N68=""),"",IFERROR(N68/M68,""))</f>
        <v/>
      </c>
      <c r="P68" s="7">
        <f>IF(COUNTA(A68:J68)=0,"",IF(OR(A68="",B68="",C68="",D68="",E68="",F68="",G68="",H68="",I68="",J68=""),"Check required inputs",IF(COUNTIF($A$7:$A$106,A68)&gt;1,"Check duplicate proposal ID",IF(COUNTIFS('Line Items'!$A$7:$A$106,A68,'Line Items'!$M$7:$M$106,"Included")=0,"Check included lines",IF(AND(K68&lt;&gt;"",K68&lt;TODAY(),OR(J68="Draft",J68="Presented",J68="On Hold")),"Check expired date",IF(IFERROR(AND(O68&lt;&gt;"",O68&lt;Assumptions!$B$5),FALSE),"Check margin","Ready for review"))))))</f>
        <v/>
      </c>
    </row>
    <row r="69" ht="36" customHeight="1">
      <c r="A69" s="12" t="n"/>
      <c r="B69" s="12" t="n"/>
      <c r="C69" s="25" t="n"/>
      <c r="D69" s="14" t="n"/>
      <c r="E69" s="14" t="n"/>
      <c r="F69" s="14" t="n"/>
      <c r="G69" s="12" t="n"/>
      <c r="H69" s="14" t="n"/>
      <c r="I69" s="12" t="n"/>
      <c r="J69" s="12" t="n"/>
      <c r="K69" s="26">
        <f>IF(C69="","",IFERROR(C69+Assumptions!$B$6,""))</f>
        <v/>
      </c>
      <c r="L69" s="16">
        <f>IF(A69="","",IF(COUNTIFS('Line Items'!$A$7:$A$106,A69,'Line Items'!$M$7:$M$106,"Included")=0,"",IFERROR(SUMIFS('Line Items'!$I$7:$I$106,'Line Items'!$A$7:$A$106,A69,'Line Items'!$M$7:$M$106,"Included"),"")))</f>
        <v/>
      </c>
      <c r="M69" s="16">
        <f>IF(A69="","",IF(COUNTIFS('Line Items'!$A$7:$A$106,A69,'Line Items'!$M$7:$M$106,"Included")=0,"",IFERROR(SUMIFS('Line Items'!$K$7:$K$106,'Line Items'!$A$7:$A$106,A69,'Line Items'!$M$7:$M$106,"Included"),"")))</f>
        <v/>
      </c>
      <c r="N69" s="16">
        <f>IF(OR(L69="",M69=""),"",IFERROR(M69-L69,""))</f>
        <v/>
      </c>
      <c r="O69" s="27">
        <f>IF(OR(M69="",M69=0,N69=""),"",IFERROR(N69/M69,""))</f>
        <v/>
      </c>
      <c r="P69" s="5">
        <f>IF(COUNTA(A69:J69)=0,"",IF(OR(A69="",B69="",C69="",D69="",E69="",F69="",G69="",H69="",I69="",J69=""),"Check required inputs",IF(COUNTIF($A$7:$A$106,A69)&gt;1,"Check duplicate proposal ID",IF(COUNTIFS('Line Items'!$A$7:$A$106,A69,'Line Items'!$M$7:$M$106,"Included")=0,"Check included lines",IF(AND(K69&lt;&gt;"",K69&lt;TODAY(),OR(J69="Draft",J69="Presented",J69="On Hold")),"Check expired date",IF(IFERROR(AND(O69&lt;&gt;"",O69&lt;Assumptions!$B$5),FALSE),"Check margin","Ready for review"))))))</f>
        <v/>
      </c>
    </row>
    <row r="70" ht="36" customHeight="1">
      <c r="A70" s="12" t="n"/>
      <c r="B70" s="12" t="n"/>
      <c r="C70" s="25" t="n"/>
      <c r="D70" s="14" t="n"/>
      <c r="E70" s="14" t="n"/>
      <c r="F70" s="14" t="n"/>
      <c r="G70" s="12" t="n"/>
      <c r="H70" s="14" t="n"/>
      <c r="I70" s="12" t="n"/>
      <c r="J70" s="12" t="n"/>
      <c r="K70" s="28">
        <f>IF(C70="","",IFERROR(C70+Assumptions!$B$6,""))</f>
        <v/>
      </c>
      <c r="L70" s="19">
        <f>IF(A70="","",IF(COUNTIFS('Line Items'!$A$7:$A$106,A70,'Line Items'!$M$7:$M$106,"Included")=0,"",IFERROR(SUMIFS('Line Items'!$I$7:$I$106,'Line Items'!$A$7:$A$106,A70,'Line Items'!$M$7:$M$106,"Included"),"")))</f>
        <v/>
      </c>
      <c r="M70" s="19">
        <f>IF(A70="","",IF(COUNTIFS('Line Items'!$A$7:$A$106,A70,'Line Items'!$M$7:$M$106,"Included")=0,"",IFERROR(SUMIFS('Line Items'!$K$7:$K$106,'Line Items'!$A$7:$A$106,A70,'Line Items'!$M$7:$M$106,"Included"),"")))</f>
        <v/>
      </c>
      <c r="N70" s="19">
        <f>IF(OR(L70="",M70=""),"",IFERROR(M70-L70,""))</f>
        <v/>
      </c>
      <c r="O70" s="29">
        <f>IF(OR(M70="",M70=0,N70=""),"",IFERROR(N70/M70,""))</f>
        <v/>
      </c>
      <c r="P70" s="7">
        <f>IF(COUNTA(A70:J70)=0,"",IF(OR(A70="",B70="",C70="",D70="",E70="",F70="",G70="",H70="",I70="",J70=""),"Check required inputs",IF(COUNTIF($A$7:$A$106,A70)&gt;1,"Check duplicate proposal ID",IF(COUNTIFS('Line Items'!$A$7:$A$106,A70,'Line Items'!$M$7:$M$106,"Included")=0,"Check included lines",IF(AND(K70&lt;&gt;"",K70&lt;TODAY(),OR(J70="Draft",J70="Presented",J70="On Hold")),"Check expired date",IF(IFERROR(AND(O70&lt;&gt;"",O70&lt;Assumptions!$B$5),FALSE),"Check margin","Ready for review"))))))</f>
        <v/>
      </c>
    </row>
    <row r="71" ht="36" customHeight="1">
      <c r="A71" s="12" t="n"/>
      <c r="B71" s="12" t="n"/>
      <c r="C71" s="25" t="n"/>
      <c r="D71" s="14" t="n"/>
      <c r="E71" s="14" t="n"/>
      <c r="F71" s="14" t="n"/>
      <c r="G71" s="12" t="n"/>
      <c r="H71" s="14" t="n"/>
      <c r="I71" s="12" t="n"/>
      <c r="J71" s="12" t="n"/>
      <c r="K71" s="26">
        <f>IF(C71="","",IFERROR(C71+Assumptions!$B$6,""))</f>
        <v/>
      </c>
      <c r="L71" s="16">
        <f>IF(A71="","",IF(COUNTIFS('Line Items'!$A$7:$A$106,A71,'Line Items'!$M$7:$M$106,"Included")=0,"",IFERROR(SUMIFS('Line Items'!$I$7:$I$106,'Line Items'!$A$7:$A$106,A71,'Line Items'!$M$7:$M$106,"Included"),"")))</f>
        <v/>
      </c>
      <c r="M71" s="16">
        <f>IF(A71="","",IF(COUNTIFS('Line Items'!$A$7:$A$106,A71,'Line Items'!$M$7:$M$106,"Included")=0,"",IFERROR(SUMIFS('Line Items'!$K$7:$K$106,'Line Items'!$A$7:$A$106,A71,'Line Items'!$M$7:$M$106,"Included"),"")))</f>
        <v/>
      </c>
      <c r="N71" s="16">
        <f>IF(OR(L71="",M71=""),"",IFERROR(M71-L71,""))</f>
        <v/>
      </c>
      <c r="O71" s="27">
        <f>IF(OR(M71="",M71=0,N71=""),"",IFERROR(N71/M71,""))</f>
        <v/>
      </c>
      <c r="P71" s="5">
        <f>IF(COUNTA(A71:J71)=0,"",IF(OR(A71="",B71="",C71="",D71="",E71="",F71="",G71="",H71="",I71="",J71=""),"Check required inputs",IF(COUNTIF($A$7:$A$106,A71)&gt;1,"Check duplicate proposal ID",IF(COUNTIFS('Line Items'!$A$7:$A$106,A71,'Line Items'!$M$7:$M$106,"Included")=0,"Check included lines",IF(AND(K71&lt;&gt;"",K71&lt;TODAY(),OR(J71="Draft",J71="Presented",J71="On Hold")),"Check expired date",IF(IFERROR(AND(O71&lt;&gt;"",O71&lt;Assumptions!$B$5),FALSE),"Check margin","Ready for review"))))))</f>
        <v/>
      </c>
    </row>
    <row r="72" ht="36" customHeight="1">
      <c r="A72" s="12" t="n"/>
      <c r="B72" s="12" t="n"/>
      <c r="C72" s="25" t="n"/>
      <c r="D72" s="14" t="n"/>
      <c r="E72" s="14" t="n"/>
      <c r="F72" s="14" t="n"/>
      <c r="G72" s="12" t="n"/>
      <c r="H72" s="14" t="n"/>
      <c r="I72" s="12" t="n"/>
      <c r="J72" s="12" t="n"/>
      <c r="K72" s="28">
        <f>IF(C72="","",IFERROR(C72+Assumptions!$B$6,""))</f>
        <v/>
      </c>
      <c r="L72" s="19">
        <f>IF(A72="","",IF(COUNTIFS('Line Items'!$A$7:$A$106,A72,'Line Items'!$M$7:$M$106,"Included")=0,"",IFERROR(SUMIFS('Line Items'!$I$7:$I$106,'Line Items'!$A$7:$A$106,A72,'Line Items'!$M$7:$M$106,"Included"),"")))</f>
        <v/>
      </c>
      <c r="M72" s="19">
        <f>IF(A72="","",IF(COUNTIFS('Line Items'!$A$7:$A$106,A72,'Line Items'!$M$7:$M$106,"Included")=0,"",IFERROR(SUMIFS('Line Items'!$K$7:$K$106,'Line Items'!$A$7:$A$106,A72,'Line Items'!$M$7:$M$106,"Included"),"")))</f>
        <v/>
      </c>
      <c r="N72" s="19">
        <f>IF(OR(L72="",M72=""),"",IFERROR(M72-L72,""))</f>
        <v/>
      </c>
      <c r="O72" s="29">
        <f>IF(OR(M72="",M72=0,N72=""),"",IFERROR(N72/M72,""))</f>
        <v/>
      </c>
      <c r="P72" s="7">
        <f>IF(COUNTA(A72:J72)=0,"",IF(OR(A72="",B72="",C72="",D72="",E72="",F72="",G72="",H72="",I72="",J72=""),"Check required inputs",IF(COUNTIF($A$7:$A$106,A72)&gt;1,"Check duplicate proposal ID",IF(COUNTIFS('Line Items'!$A$7:$A$106,A72,'Line Items'!$M$7:$M$106,"Included")=0,"Check included lines",IF(AND(K72&lt;&gt;"",K72&lt;TODAY(),OR(J72="Draft",J72="Presented",J72="On Hold")),"Check expired date",IF(IFERROR(AND(O72&lt;&gt;"",O72&lt;Assumptions!$B$5),FALSE),"Check margin","Ready for review"))))))</f>
        <v/>
      </c>
    </row>
    <row r="73" ht="36" customHeight="1">
      <c r="A73" s="12" t="n"/>
      <c r="B73" s="12" t="n"/>
      <c r="C73" s="25" t="n"/>
      <c r="D73" s="14" t="n"/>
      <c r="E73" s="14" t="n"/>
      <c r="F73" s="14" t="n"/>
      <c r="G73" s="12" t="n"/>
      <c r="H73" s="14" t="n"/>
      <c r="I73" s="12" t="n"/>
      <c r="J73" s="12" t="n"/>
      <c r="K73" s="26">
        <f>IF(C73="","",IFERROR(C73+Assumptions!$B$6,""))</f>
        <v/>
      </c>
      <c r="L73" s="16">
        <f>IF(A73="","",IF(COUNTIFS('Line Items'!$A$7:$A$106,A73,'Line Items'!$M$7:$M$106,"Included")=0,"",IFERROR(SUMIFS('Line Items'!$I$7:$I$106,'Line Items'!$A$7:$A$106,A73,'Line Items'!$M$7:$M$106,"Included"),"")))</f>
        <v/>
      </c>
      <c r="M73" s="16">
        <f>IF(A73="","",IF(COUNTIFS('Line Items'!$A$7:$A$106,A73,'Line Items'!$M$7:$M$106,"Included")=0,"",IFERROR(SUMIFS('Line Items'!$K$7:$K$106,'Line Items'!$A$7:$A$106,A73,'Line Items'!$M$7:$M$106,"Included"),"")))</f>
        <v/>
      </c>
      <c r="N73" s="16">
        <f>IF(OR(L73="",M73=""),"",IFERROR(M73-L73,""))</f>
        <v/>
      </c>
      <c r="O73" s="27">
        <f>IF(OR(M73="",M73=0,N73=""),"",IFERROR(N73/M73,""))</f>
        <v/>
      </c>
      <c r="P73" s="5">
        <f>IF(COUNTA(A73:J73)=0,"",IF(OR(A73="",B73="",C73="",D73="",E73="",F73="",G73="",H73="",I73="",J73=""),"Check required inputs",IF(COUNTIF($A$7:$A$106,A73)&gt;1,"Check duplicate proposal ID",IF(COUNTIFS('Line Items'!$A$7:$A$106,A73,'Line Items'!$M$7:$M$106,"Included")=0,"Check included lines",IF(AND(K73&lt;&gt;"",K73&lt;TODAY(),OR(J73="Draft",J73="Presented",J73="On Hold")),"Check expired date",IF(IFERROR(AND(O73&lt;&gt;"",O73&lt;Assumptions!$B$5),FALSE),"Check margin","Ready for review"))))))</f>
        <v/>
      </c>
    </row>
    <row r="74" ht="36" customHeight="1">
      <c r="A74" s="12" t="n"/>
      <c r="B74" s="12" t="n"/>
      <c r="C74" s="25" t="n"/>
      <c r="D74" s="14" t="n"/>
      <c r="E74" s="14" t="n"/>
      <c r="F74" s="14" t="n"/>
      <c r="G74" s="12" t="n"/>
      <c r="H74" s="14" t="n"/>
      <c r="I74" s="12" t="n"/>
      <c r="J74" s="12" t="n"/>
      <c r="K74" s="28">
        <f>IF(C74="","",IFERROR(C74+Assumptions!$B$6,""))</f>
        <v/>
      </c>
      <c r="L74" s="19">
        <f>IF(A74="","",IF(COUNTIFS('Line Items'!$A$7:$A$106,A74,'Line Items'!$M$7:$M$106,"Included")=0,"",IFERROR(SUMIFS('Line Items'!$I$7:$I$106,'Line Items'!$A$7:$A$106,A74,'Line Items'!$M$7:$M$106,"Included"),"")))</f>
        <v/>
      </c>
      <c r="M74" s="19">
        <f>IF(A74="","",IF(COUNTIFS('Line Items'!$A$7:$A$106,A74,'Line Items'!$M$7:$M$106,"Included")=0,"",IFERROR(SUMIFS('Line Items'!$K$7:$K$106,'Line Items'!$A$7:$A$106,A74,'Line Items'!$M$7:$M$106,"Included"),"")))</f>
        <v/>
      </c>
      <c r="N74" s="19">
        <f>IF(OR(L74="",M74=""),"",IFERROR(M74-L74,""))</f>
        <v/>
      </c>
      <c r="O74" s="29">
        <f>IF(OR(M74="",M74=0,N74=""),"",IFERROR(N74/M74,""))</f>
        <v/>
      </c>
      <c r="P74" s="7">
        <f>IF(COUNTA(A74:J74)=0,"",IF(OR(A74="",B74="",C74="",D74="",E74="",F74="",G74="",H74="",I74="",J74=""),"Check required inputs",IF(COUNTIF($A$7:$A$106,A74)&gt;1,"Check duplicate proposal ID",IF(COUNTIFS('Line Items'!$A$7:$A$106,A74,'Line Items'!$M$7:$M$106,"Included")=0,"Check included lines",IF(AND(K74&lt;&gt;"",K74&lt;TODAY(),OR(J74="Draft",J74="Presented",J74="On Hold")),"Check expired date",IF(IFERROR(AND(O74&lt;&gt;"",O74&lt;Assumptions!$B$5),FALSE),"Check margin","Ready for review"))))))</f>
        <v/>
      </c>
    </row>
    <row r="75" ht="36" customHeight="1">
      <c r="A75" s="12" t="n"/>
      <c r="B75" s="12" t="n"/>
      <c r="C75" s="25" t="n"/>
      <c r="D75" s="14" t="n"/>
      <c r="E75" s="14" t="n"/>
      <c r="F75" s="14" t="n"/>
      <c r="G75" s="12" t="n"/>
      <c r="H75" s="14" t="n"/>
      <c r="I75" s="12" t="n"/>
      <c r="J75" s="12" t="n"/>
      <c r="K75" s="26">
        <f>IF(C75="","",IFERROR(C75+Assumptions!$B$6,""))</f>
        <v/>
      </c>
      <c r="L75" s="16">
        <f>IF(A75="","",IF(COUNTIFS('Line Items'!$A$7:$A$106,A75,'Line Items'!$M$7:$M$106,"Included")=0,"",IFERROR(SUMIFS('Line Items'!$I$7:$I$106,'Line Items'!$A$7:$A$106,A75,'Line Items'!$M$7:$M$106,"Included"),"")))</f>
        <v/>
      </c>
      <c r="M75" s="16">
        <f>IF(A75="","",IF(COUNTIFS('Line Items'!$A$7:$A$106,A75,'Line Items'!$M$7:$M$106,"Included")=0,"",IFERROR(SUMIFS('Line Items'!$K$7:$K$106,'Line Items'!$A$7:$A$106,A75,'Line Items'!$M$7:$M$106,"Included"),"")))</f>
        <v/>
      </c>
      <c r="N75" s="16">
        <f>IF(OR(L75="",M75=""),"",IFERROR(M75-L75,""))</f>
        <v/>
      </c>
      <c r="O75" s="27">
        <f>IF(OR(M75="",M75=0,N75=""),"",IFERROR(N75/M75,""))</f>
        <v/>
      </c>
      <c r="P75" s="5">
        <f>IF(COUNTA(A75:J75)=0,"",IF(OR(A75="",B75="",C75="",D75="",E75="",F75="",G75="",H75="",I75="",J75=""),"Check required inputs",IF(COUNTIF($A$7:$A$106,A75)&gt;1,"Check duplicate proposal ID",IF(COUNTIFS('Line Items'!$A$7:$A$106,A75,'Line Items'!$M$7:$M$106,"Included")=0,"Check included lines",IF(AND(K75&lt;&gt;"",K75&lt;TODAY(),OR(J75="Draft",J75="Presented",J75="On Hold")),"Check expired date",IF(IFERROR(AND(O75&lt;&gt;"",O75&lt;Assumptions!$B$5),FALSE),"Check margin","Ready for review"))))))</f>
        <v/>
      </c>
    </row>
    <row r="76" ht="36" customHeight="1">
      <c r="A76" s="12" t="n"/>
      <c r="B76" s="12" t="n"/>
      <c r="C76" s="25" t="n"/>
      <c r="D76" s="14" t="n"/>
      <c r="E76" s="14" t="n"/>
      <c r="F76" s="14" t="n"/>
      <c r="G76" s="12" t="n"/>
      <c r="H76" s="14" t="n"/>
      <c r="I76" s="12" t="n"/>
      <c r="J76" s="12" t="n"/>
      <c r="K76" s="28">
        <f>IF(C76="","",IFERROR(C76+Assumptions!$B$6,""))</f>
        <v/>
      </c>
      <c r="L76" s="19">
        <f>IF(A76="","",IF(COUNTIFS('Line Items'!$A$7:$A$106,A76,'Line Items'!$M$7:$M$106,"Included")=0,"",IFERROR(SUMIFS('Line Items'!$I$7:$I$106,'Line Items'!$A$7:$A$106,A76,'Line Items'!$M$7:$M$106,"Included"),"")))</f>
        <v/>
      </c>
      <c r="M76" s="19">
        <f>IF(A76="","",IF(COUNTIFS('Line Items'!$A$7:$A$106,A76,'Line Items'!$M$7:$M$106,"Included")=0,"",IFERROR(SUMIFS('Line Items'!$K$7:$K$106,'Line Items'!$A$7:$A$106,A76,'Line Items'!$M$7:$M$106,"Included"),"")))</f>
        <v/>
      </c>
      <c r="N76" s="19">
        <f>IF(OR(L76="",M76=""),"",IFERROR(M76-L76,""))</f>
        <v/>
      </c>
      <c r="O76" s="29">
        <f>IF(OR(M76="",M76=0,N76=""),"",IFERROR(N76/M76,""))</f>
        <v/>
      </c>
      <c r="P76" s="7">
        <f>IF(COUNTA(A76:J76)=0,"",IF(OR(A76="",B76="",C76="",D76="",E76="",F76="",G76="",H76="",I76="",J76=""),"Check required inputs",IF(COUNTIF($A$7:$A$106,A76)&gt;1,"Check duplicate proposal ID",IF(COUNTIFS('Line Items'!$A$7:$A$106,A76,'Line Items'!$M$7:$M$106,"Included")=0,"Check included lines",IF(AND(K76&lt;&gt;"",K76&lt;TODAY(),OR(J76="Draft",J76="Presented",J76="On Hold")),"Check expired date",IF(IFERROR(AND(O76&lt;&gt;"",O76&lt;Assumptions!$B$5),FALSE),"Check margin","Ready for review"))))))</f>
        <v/>
      </c>
    </row>
    <row r="77" ht="36" customHeight="1">
      <c r="A77" s="12" t="n"/>
      <c r="B77" s="12" t="n"/>
      <c r="C77" s="25" t="n"/>
      <c r="D77" s="14" t="n"/>
      <c r="E77" s="14" t="n"/>
      <c r="F77" s="14" t="n"/>
      <c r="G77" s="12" t="n"/>
      <c r="H77" s="14" t="n"/>
      <c r="I77" s="12" t="n"/>
      <c r="J77" s="12" t="n"/>
      <c r="K77" s="26">
        <f>IF(C77="","",IFERROR(C77+Assumptions!$B$6,""))</f>
        <v/>
      </c>
      <c r="L77" s="16">
        <f>IF(A77="","",IF(COUNTIFS('Line Items'!$A$7:$A$106,A77,'Line Items'!$M$7:$M$106,"Included")=0,"",IFERROR(SUMIFS('Line Items'!$I$7:$I$106,'Line Items'!$A$7:$A$106,A77,'Line Items'!$M$7:$M$106,"Included"),"")))</f>
        <v/>
      </c>
      <c r="M77" s="16">
        <f>IF(A77="","",IF(COUNTIFS('Line Items'!$A$7:$A$106,A77,'Line Items'!$M$7:$M$106,"Included")=0,"",IFERROR(SUMIFS('Line Items'!$K$7:$K$106,'Line Items'!$A$7:$A$106,A77,'Line Items'!$M$7:$M$106,"Included"),"")))</f>
        <v/>
      </c>
      <c r="N77" s="16">
        <f>IF(OR(L77="",M77=""),"",IFERROR(M77-L77,""))</f>
        <v/>
      </c>
      <c r="O77" s="27">
        <f>IF(OR(M77="",M77=0,N77=""),"",IFERROR(N77/M77,""))</f>
        <v/>
      </c>
      <c r="P77" s="5">
        <f>IF(COUNTA(A77:J77)=0,"",IF(OR(A77="",B77="",C77="",D77="",E77="",F77="",G77="",H77="",I77="",J77=""),"Check required inputs",IF(COUNTIF($A$7:$A$106,A77)&gt;1,"Check duplicate proposal ID",IF(COUNTIFS('Line Items'!$A$7:$A$106,A77,'Line Items'!$M$7:$M$106,"Included")=0,"Check included lines",IF(AND(K77&lt;&gt;"",K77&lt;TODAY(),OR(J77="Draft",J77="Presented",J77="On Hold")),"Check expired date",IF(IFERROR(AND(O77&lt;&gt;"",O77&lt;Assumptions!$B$5),FALSE),"Check margin","Ready for review"))))))</f>
        <v/>
      </c>
    </row>
    <row r="78" ht="36" customHeight="1">
      <c r="A78" s="12" t="n"/>
      <c r="B78" s="12" t="n"/>
      <c r="C78" s="25" t="n"/>
      <c r="D78" s="14" t="n"/>
      <c r="E78" s="14" t="n"/>
      <c r="F78" s="14" t="n"/>
      <c r="G78" s="12" t="n"/>
      <c r="H78" s="14" t="n"/>
      <c r="I78" s="12" t="n"/>
      <c r="J78" s="12" t="n"/>
      <c r="K78" s="28">
        <f>IF(C78="","",IFERROR(C78+Assumptions!$B$6,""))</f>
        <v/>
      </c>
      <c r="L78" s="19">
        <f>IF(A78="","",IF(COUNTIFS('Line Items'!$A$7:$A$106,A78,'Line Items'!$M$7:$M$106,"Included")=0,"",IFERROR(SUMIFS('Line Items'!$I$7:$I$106,'Line Items'!$A$7:$A$106,A78,'Line Items'!$M$7:$M$106,"Included"),"")))</f>
        <v/>
      </c>
      <c r="M78" s="19">
        <f>IF(A78="","",IF(COUNTIFS('Line Items'!$A$7:$A$106,A78,'Line Items'!$M$7:$M$106,"Included")=0,"",IFERROR(SUMIFS('Line Items'!$K$7:$K$106,'Line Items'!$A$7:$A$106,A78,'Line Items'!$M$7:$M$106,"Included"),"")))</f>
        <v/>
      </c>
      <c r="N78" s="19">
        <f>IF(OR(L78="",M78=""),"",IFERROR(M78-L78,""))</f>
        <v/>
      </c>
      <c r="O78" s="29">
        <f>IF(OR(M78="",M78=0,N78=""),"",IFERROR(N78/M78,""))</f>
        <v/>
      </c>
      <c r="P78" s="7">
        <f>IF(COUNTA(A78:J78)=0,"",IF(OR(A78="",B78="",C78="",D78="",E78="",F78="",G78="",H78="",I78="",J78=""),"Check required inputs",IF(COUNTIF($A$7:$A$106,A78)&gt;1,"Check duplicate proposal ID",IF(COUNTIFS('Line Items'!$A$7:$A$106,A78,'Line Items'!$M$7:$M$106,"Included")=0,"Check included lines",IF(AND(K78&lt;&gt;"",K78&lt;TODAY(),OR(J78="Draft",J78="Presented",J78="On Hold")),"Check expired date",IF(IFERROR(AND(O78&lt;&gt;"",O78&lt;Assumptions!$B$5),FALSE),"Check margin","Ready for review"))))))</f>
        <v/>
      </c>
    </row>
    <row r="79" ht="36" customHeight="1">
      <c r="A79" s="12" t="n"/>
      <c r="B79" s="12" t="n"/>
      <c r="C79" s="25" t="n"/>
      <c r="D79" s="14" t="n"/>
      <c r="E79" s="14" t="n"/>
      <c r="F79" s="14" t="n"/>
      <c r="G79" s="12" t="n"/>
      <c r="H79" s="14" t="n"/>
      <c r="I79" s="12" t="n"/>
      <c r="J79" s="12" t="n"/>
      <c r="K79" s="26">
        <f>IF(C79="","",IFERROR(C79+Assumptions!$B$6,""))</f>
        <v/>
      </c>
      <c r="L79" s="16">
        <f>IF(A79="","",IF(COUNTIFS('Line Items'!$A$7:$A$106,A79,'Line Items'!$M$7:$M$106,"Included")=0,"",IFERROR(SUMIFS('Line Items'!$I$7:$I$106,'Line Items'!$A$7:$A$106,A79,'Line Items'!$M$7:$M$106,"Included"),"")))</f>
        <v/>
      </c>
      <c r="M79" s="16">
        <f>IF(A79="","",IF(COUNTIFS('Line Items'!$A$7:$A$106,A79,'Line Items'!$M$7:$M$106,"Included")=0,"",IFERROR(SUMIFS('Line Items'!$K$7:$K$106,'Line Items'!$A$7:$A$106,A79,'Line Items'!$M$7:$M$106,"Included"),"")))</f>
        <v/>
      </c>
      <c r="N79" s="16">
        <f>IF(OR(L79="",M79=""),"",IFERROR(M79-L79,""))</f>
        <v/>
      </c>
      <c r="O79" s="27">
        <f>IF(OR(M79="",M79=0,N79=""),"",IFERROR(N79/M79,""))</f>
        <v/>
      </c>
      <c r="P79" s="5">
        <f>IF(COUNTA(A79:J79)=0,"",IF(OR(A79="",B79="",C79="",D79="",E79="",F79="",G79="",H79="",I79="",J79=""),"Check required inputs",IF(COUNTIF($A$7:$A$106,A79)&gt;1,"Check duplicate proposal ID",IF(COUNTIFS('Line Items'!$A$7:$A$106,A79,'Line Items'!$M$7:$M$106,"Included")=0,"Check included lines",IF(AND(K79&lt;&gt;"",K79&lt;TODAY(),OR(J79="Draft",J79="Presented",J79="On Hold")),"Check expired date",IF(IFERROR(AND(O79&lt;&gt;"",O79&lt;Assumptions!$B$5),FALSE),"Check margin","Ready for review"))))))</f>
        <v/>
      </c>
    </row>
    <row r="80" ht="36" customHeight="1">
      <c r="A80" s="12" t="n"/>
      <c r="B80" s="12" t="n"/>
      <c r="C80" s="25" t="n"/>
      <c r="D80" s="14" t="n"/>
      <c r="E80" s="14" t="n"/>
      <c r="F80" s="14" t="n"/>
      <c r="G80" s="12" t="n"/>
      <c r="H80" s="14" t="n"/>
      <c r="I80" s="12" t="n"/>
      <c r="J80" s="12" t="n"/>
      <c r="K80" s="28">
        <f>IF(C80="","",IFERROR(C80+Assumptions!$B$6,""))</f>
        <v/>
      </c>
      <c r="L80" s="19">
        <f>IF(A80="","",IF(COUNTIFS('Line Items'!$A$7:$A$106,A80,'Line Items'!$M$7:$M$106,"Included")=0,"",IFERROR(SUMIFS('Line Items'!$I$7:$I$106,'Line Items'!$A$7:$A$106,A80,'Line Items'!$M$7:$M$106,"Included"),"")))</f>
        <v/>
      </c>
      <c r="M80" s="19">
        <f>IF(A80="","",IF(COUNTIFS('Line Items'!$A$7:$A$106,A80,'Line Items'!$M$7:$M$106,"Included")=0,"",IFERROR(SUMIFS('Line Items'!$K$7:$K$106,'Line Items'!$A$7:$A$106,A80,'Line Items'!$M$7:$M$106,"Included"),"")))</f>
        <v/>
      </c>
      <c r="N80" s="19">
        <f>IF(OR(L80="",M80=""),"",IFERROR(M80-L80,""))</f>
        <v/>
      </c>
      <c r="O80" s="29">
        <f>IF(OR(M80="",M80=0,N80=""),"",IFERROR(N80/M80,""))</f>
        <v/>
      </c>
      <c r="P80" s="7">
        <f>IF(COUNTA(A80:J80)=0,"",IF(OR(A80="",B80="",C80="",D80="",E80="",F80="",G80="",H80="",I80="",J80=""),"Check required inputs",IF(COUNTIF($A$7:$A$106,A80)&gt;1,"Check duplicate proposal ID",IF(COUNTIFS('Line Items'!$A$7:$A$106,A80,'Line Items'!$M$7:$M$106,"Included")=0,"Check included lines",IF(AND(K80&lt;&gt;"",K80&lt;TODAY(),OR(J80="Draft",J80="Presented",J80="On Hold")),"Check expired date",IF(IFERROR(AND(O80&lt;&gt;"",O80&lt;Assumptions!$B$5),FALSE),"Check margin","Ready for review"))))))</f>
        <v/>
      </c>
    </row>
    <row r="81" ht="36" customHeight="1">
      <c r="A81" s="12" t="n"/>
      <c r="B81" s="12" t="n"/>
      <c r="C81" s="25" t="n"/>
      <c r="D81" s="14" t="n"/>
      <c r="E81" s="14" t="n"/>
      <c r="F81" s="14" t="n"/>
      <c r="G81" s="12" t="n"/>
      <c r="H81" s="14" t="n"/>
      <c r="I81" s="12" t="n"/>
      <c r="J81" s="12" t="n"/>
      <c r="K81" s="26">
        <f>IF(C81="","",IFERROR(C81+Assumptions!$B$6,""))</f>
        <v/>
      </c>
      <c r="L81" s="16">
        <f>IF(A81="","",IF(COUNTIFS('Line Items'!$A$7:$A$106,A81,'Line Items'!$M$7:$M$106,"Included")=0,"",IFERROR(SUMIFS('Line Items'!$I$7:$I$106,'Line Items'!$A$7:$A$106,A81,'Line Items'!$M$7:$M$106,"Included"),"")))</f>
        <v/>
      </c>
      <c r="M81" s="16">
        <f>IF(A81="","",IF(COUNTIFS('Line Items'!$A$7:$A$106,A81,'Line Items'!$M$7:$M$106,"Included")=0,"",IFERROR(SUMIFS('Line Items'!$K$7:$K$106,'Line Items'!$A$7:$A$106,A81,'Line Items'!$M$7:$M$106,"Included"),"")))</f>
        <v/>
      </c>
      <c r="N81" s="16">
        <f>IF(OR(L81="",M81=""),"",IFERROR(M81-L81,""))</f>
        <v/>
      </c>
      <c r="O81" s="27">
        <f>IF(OR(M81="",M81=0,N81=""),"",IFERROR(N81/M81,""))</f>
        <v/>
      </c>
      <c r="P81" s="5">
        <f>IF(COUNTA(A81:J81)=0,"",IF(OR(A81="",B81="",C81="",D81="",E81="",F81="",G81="",H81="",I81="",J81=""),"Check required inputs",IF(COUNTIF($A$7:$A$106,A81)&gt;1,"Check duplicate proposal ID",IF(COUNTIFS('Line Items'!$A$7:$A$106,A81,'Line Items'!$M$7:$M$106,"Included")=0,"Check included lines",IF(AND(K81&lt;&gt;"",K81&lt;TODAY(),OR(J81="Draft",J81="Presented",J81="On Hold")),"Check expired date",IF(IFERROR(AND(O81&lt;&gt;"",O81&lt;Assumptions!$B$5),FALSE),"Check margin","Ready for review"))))))</f>
        <v/>
      </c>
    </row>
    <row r="82" ht="36" customHeight="1">
      <c r="A82" s="12" t="n"/>
      <c r="B82" s="12" t="n"/>
      <c r="C82" s="25" t="n"/>
      <c r="D82" s="14" t="n"/>
      <c r="E82" s="14" t="n"/>
      <c r="F82" s="14" t="n"/>
      <c r="G82" s="12" t="n"/>
      <c r="H82" s="14" t="n"/>
      <c r="I82" s="12" t="n"/>
      <c r="J82" s="12" t="n"/>
      <c r="K82" s="28">
        <f>IF(C82="","",IFERROR(C82+Assumptions!$B$6,""))</f>
        <v/>
      </c>
      <c r="L82" s="19">
        <f>IF(A82="","",IF(COUNTIFS('Line Items'!$A$7:$A$106,A82,'Line Items'!$M$7:$M$106,"Included")=0,"",IFERROR(SUMIFS('Line Items'!$I$7:$I$106,'Line Items'!$A$7:$A$106,A82,'Line Items'!$M$7:$M$106,"Included"),"")))</f>
        <v/>
      </c>
      <c r="M82" s="19">
        <f>IF(A82="","",IF(COUNTIFS('Line Items'!$A$7:$A$106,A82,'Line Items'!$M$7:$M$106,"Included")=0,"",IFERROR(SUMIFS('Line Items'!$K$7:$K$106,'Line Items'!$A$7:$A$106,A82,'Line Items'!$M$7:$M$106,"Included"),"")))</f>
        <v/>
      </c>
      <c r="N82" s="19">
        <f>IF(OR(L82="",M82=""),"",IFERROR(M82-L82,""))</f>
        <v/>
      </c>
      <c r="O82" s="29">
        <f>IF(OR(M82="",M82=0,N82=""),"",IFERROR(N82/M82,""))</f>
        <v/>
      </c>
      <c r="P82" s="7">
        <f>IF(COUNTA(A82:J82)=0,"",IF(OR(A82="",B82="",C82="",D82="",E82="",F82="",G82="",H82="",I82="",J82=""),"Check required inputs",IF(COUNTIF($A$7:$A$106,A82)&gt;1,"Check duplicate proposal ID",IF(COUNTIFS('Line Items'!$A$7:$A$106,A82,'Line Items'!$M$7:$M$106,"Included")=0,"Check included lines",IF(AND(K82&lt;&gt;"",K82&lt;TODAY(),OR(J82="Draft",J82="Presented",J82="On Hold")),"Check expired date",IF(IFERROR(AND(O82&lt;&gt;"",O82&lt;Assumptions!$B$5),FALSE),"Check margin","Ready for review"))))))</f>
        <v/>
      </c>
    </row>
    <row r="83" ht="36" customHeight="1">
      <c r="A83" s="12" t="n"/>
      <c r="B83" s="12" t="n"/>
      <c r="C83" s="25" t="n"/>
      <c r="D83" s="14" t="n"/>
      <c r="E83" s="14" t="n"/>
      <c r="F83" s="14" t="n"/>
      <c r="G83" s="12" t="n"/>
      <c r="H83" s="14" t="n"/>
      <c r="I83" s="12" t="n"/>
      <c r="J83" s="12" t="n"/>
      <c r="K83" s="26">
        <f>IF(C83="","",IFERROR(C83+Assumptions!$B$6,""))</f>
        <v/>
      </c>
      <c r="L83" s="16">
        <f>IF(A83="","",IF(COUNTIFS('Line Items'!$A$7:$A$106,A83,'Line Items'!$M$7:$M$106,"Included")=0,"",IFERROR(SUMIFS('Line Items'!$I$7:$I$106,'Line Items'!$A$7:$A$106,A83,'Line Items'!$M$7:$M$106,"Included"),"")))</f>
        <v/>
      </c>
      <c r="M83" s="16">
        <f>IF(A83="","",IF(COUNTIFS('Line Items'!$A$7:$A$106,A83,'Line Items'!$M$7:$M$106,"Included")=0,"",IFERROR(SUMIFS('Line Items'!$K$7:$K$106,'Line Items'!$A$7:$A$106,A83,'Line Items'!$M$7:$M$106,"Included"),"")))</f>
        <v/>
      </c>
      <c r="N83" s="16">
        <f>IF(OR(L83="",M83=""),"",IFERROR(M83-L83,""))</f>
        <v/>
      </c>
      <c r="O83" s="27">
        <f>IF(OR(M83="",M83=0,N83=""),"",IFERROR(N83/M83,""))</f>
        <v/>
      </c>
      <c r="P83" s="5">
        <f>IF(COUNTA(A83:J83)=0,"",IF(OR(A83="",B83="",C83="",D83="",E83="",F83="",G83="",H83="",I83="",J83=""),"Check required inputs",IF(COUNTIF($A$7:$A$106,A83)&gt;1,"Check duplicate proposal ID",IF(COUNTIFS('Line Items'!$A$7:$A$106,A83,'Line Items'!$M$7:$M$106,"Included")=0,"Check included lines",IF(AND(K83&lt;&gt;"",K83&lt;TODAY(),OR(J83="Draft",J83="Presented",J83="On Hold")),"Check expired date",IF(IFERROR(AND(O83&lt;&gt;"",O83&lt;Assumptions!$B$5),FALSE),"Check margin","Ready for review"))))))</f>
        <v/>
      </c>
    </row>
    <row r="84" ht="36" customHeight="1">
      <c r="A84" s="12" t="n"/>
      <c r="B84" s="12" t="n"/>
      <c r="C84" s="25" t="n"/>
      <c r="D84" s="14" t="n"/>
      <c r="E84" s="14" t="n"/>
      <c r="F84" s="14" t="n"/>
      <c r="G84" s="12" t="n"/>
      <c r="H84" s="14" t="n"/>
      <c r="I84" s="12" t="n"/>
      <c r="J84" s="12" t="n"/>
      <c r="K84" s="28">
        <f>IF(C84="","",IFERROR(C84+Assumptions!$B$6,""))</f>
        <v/>
      </c>
      <c r="L84" s="19">
        <f>IF(A84="","",IF(COUNTIFS('Line Items'!$A$7:$A$106,A84,'Line Items'!$M$7:$M$106,"Included")=0,"",IFERROR(SUMIFS('Line Items'!$I$7:$I$106,'Line Items'!$A$7:$A$106,A84,'Line Items'!$M$7:$M$106,"Included"),"")))</f>
        <v/>
      </c>
      <c r="M84" s="19">
        <f>IF(A84="","",IF(COUNTIFS('Line Items'!$A$7:$A$106,A84,'Line Items'!$M$7:$M$106,"Included")=0,"",IFERROR(SUMIFS('Line Items'!$K$7:$K$106,'Line Items'!$A$7:$A$106,A84,'Line Items'!$M$7:$M$106,"Included"),"")))</f>
        <v/>
      </c>
      <c r="N84" s="19">
        <f>IF(OR(L84="",M84=""),"",IFERROR(M84-L84,""))</f>
        <v/>
      </c>
      <c r="O84" s="29">
        <f>IF(OR(M84="",M84=0,N84=""),"",IFERROR(N84/M84,""))</f>
        <v/>
      </c>
      <c r="P84" s="7">
        <f>IF(COUNTA(A84:J84)=0,"",IF(OR(A84="",B84="",C84="",D84="",E84="",F84="",G84="",H84="",I84="",J84=""),"Check required inputs",IF(COUNTIF($A$7:$A$106,A84)&gt;1,"Check duplicate proposal ID",IF(COUNTIFS('Line Items'!$A$7:$A$106,A84,'Line Items'!$M$7:$M$106,"Included")=0,"Check included lines",IF(AND(K84&lt;&gt;"",K84&lt;TODAY(),OR(J84="Draft",J84="Presented",J84="On Hold")),"Check expired date",IF(IFERROR(AND(O84&lt;&gt;"",O84&lt;Assumptions!$B$5),FALSE),"Check margin","Ready for review"))))))</f>
        <v/>
      </c>
    </row>
    <row r="85" ht="36" customHeight="1">
      <c r="A85" s="12" t="n"/>
      <c r="B85" s="12" t="n"/>
      <c r="C85" s="25" t="n"/>
      <c r="D85" s="14" t="n"/>
      <c r="E85" s="14" t="n"/>
      <c r="F85" s="14" t="n"/>
      <c r="G85" s="12" t="n"/>
      <c r="H85" s="14" t="n"/>
      <c r="I85" s="12" t="n"/>
      <c r="J85" s="12" t="n"/>
      <c r="K85" s="26">
        <f>IF(C85="","",IFERROR(C85+Assumptions!$B$6,""))</f>
        <v/>
      </c>
      <c r="L85" s="16">
        <f>IF(A85="","",IF(COUNTIFS('Line Items'!$A$7:$A$106,A85,'Line Items'!$M$7:$M$106,"Included")=0,"",IFERROR(SUMIFS('Line Items'!$I$7:$I$106,'Line Items'!$A$7:$A$106,A85,'Line Items'!$M$7:$M$106,"Included"),"")))</f>
        <v/>
      </c>
      <c r="M85" s="16">
        <f>IF(A85="","",IF(COUNTIFS('Line Items'!$A$7:$A$106,A85,'Line Items'!$M$7:$M$106,"Included")=0,"",IFERROR(SUMIFS('Line Items'!$K$7:$K$106,'Line Items'!$A$7:$A$106,A85,'Line Items'!$M$7:$M$106,"Included"),"")))</f>
        <v/>
      </c>
      <c r="N85" s="16">
        <f>IF(OR(L85="",M85=""),"",IFERROR(M85-L85,""))</f>
        <v/>
      </c>
      <c r="O85" s="27">
        <f>IF(OR(M85="",M85=0,N85=""),"",IFERROR(N85/M85,""))</f>
        <v/>
      </c>
      <c r="P85" s="5">
        <f>IF(COUNTA(A85:J85)=0,"",IF(OR(A85="",B85="",C85="",D85="",E85="",F85="",G85="",H85="",I85="",J85=""),"Check required inputs",IF(COUNTIF($A$7:$A$106,A85)&gt;1,"Check duplicate proposal ID",IF(COUNTIFS('Line Items'!$A$7:$A$106,A85,'Line Items'!$M$7:$M$106,"Included")=0,"Check included lines",IF(AND(K85&lt;&gt;"",K85&lt;TODAY(),OR(J85="Draft",J85="Presented",J85="On Hold")),"Check expired date",IF(IFERROR(AND(O85&lt;&gt;"",O85&lt;Assumptions!$B$5),FALSE),"Check margin","Ready for review"))))))</f>
        <v/>
      </c>
    </row>
    <row r="86" ht="36" customHeight="1">
      <c r="A86" s="12" t="n"/>
      <c r="B86" s="12" t="n"/>
      <c r="C86" s="25" t="n"/>
      <c r="D86" s="14" t="n"/>
      <c r="E86" s="14" t="n"/>
      <c r="F86" s="14" t="n"/>
      <c r="G86" s="12" t="n"/>
      <c r="H86" s="14" t="n"/>
      <c r="I86" s="12" t="n"/>
      <c r="J86" s="12" t="n"/>
      <c r="K86" s="28">
        <f>IF(C86="","",IFERROR(C86+Assumptions!$B$6,""))</f>
        <v/>
      </c>
      <c r="L86" s="19">
        <f>IF(A86="","",IF(COUNTIFS('Line Items'!$A$7:$A$106,A86,'Line Items'!$M$7:$M$106,"Included")=0,"",IFERROR(SUMIFS('Line Items'!$I$7:$I$106,'Line Items'!$A$7:$A$106,A86,'Line Items'!$M$7:$M$106,"Included"),"")))</f>
        <v/>
      </c>
      <c r="M86" s="19">
        <f>IF(A86="","",IF(COUNTIFS('Line Items'!$A$7:$A$106,A86,'Line Items'!$M$7:$M$106,"Included")=0,"",IFERROR(SUMIFS('Line Items'!$K$7:$K$106,'Line Items'!$A$7:$A$106,A86,'Line Items'!$M$7:$M$106,"Included"),"")))</f>
        <v/>
      </c>
      <c r="N86" s="19">
        <f>IF(OR(L86="",M86=""),"",IFERROR(M86-L86,""))</f>
        <v/>
      </c>
      <c r="O86" s="29">
        <f>IF(OR(M86="",M86=0,N86=""),"",IFERROR(N86/M86,""))</f>
        <v/>
      </c>
      <c r="P86" s="7">
        <f>IF(COUNTA(A86:J86)=0,"",IF(OR(A86="",B86="",C86="",D86="",E86="",F86="",G86="",H86="",I86="",J86=""),"Check required inputs",IF(COUNTIF($A$7:$A$106,A86)&gt;1,"Check duplicate proposal ID",IF(COUNTIFS('Line Items'!$A$7:$A$106,A86,'Line Items'!$M$7:$M$106,"Included")=0,"Check included lines",IF(AND(K86&lt;&gt;"",K86&lt;TODAY(),OR(J86="Draft",J86="Presented",J86="On Hold")),"Check expired date",IF(IFERROR(AND(O86&lt;&gt;"",O86&lt;Assumptions!$B$5),FALSE),"Check margin","Ready for review"))))))</f>
        <v/>
      </c>
    </row>
    <row r="87" ht="36" customHeight="1">
      <c r="A87" s="12" t="n"/>
      <c r="B87" s="12" t="n"/>
      <c r="C87" s="25" t="n"/>
      <c r="D87" s="14" t="n"/>
      <c r="E87" s="14" t="n"/>
      <c r="F87" s="14" t="n"/>
      <c r="G87" s="12" t="n"/>
      <c r="H87" s="14" t="n"/>
      <c r="I87" s="12" t="n"/>
      <c r="J87" s="12" t="n"/>
      <c r="K87" s="26">
        <f>IF(C87="","",IFERROR(C87+Assumptions!$B$6,""))</f>
        <v/>
      </c>
      <c r="L87" s="16">
        <f>IF(A87="","",IF(COUNTIFS('Line Items'!$A$7:$A$106,A87,'Line Items'!$M$7:$M$106,"Included")=0,"",IFERROR(SUMIFS('Line Items'!$I$7:$I$106,'Line Items'!$A$7:$A$106,A87,'Line Items'!$M$7:$M$106,"Included"),"")))</f>
        <v/>
      </c>
      <c r="M87" s="16">
        <f>IF(A87="","",IF(COUNTIFS('Line Items'!$A$7:$A$106,A87,'Line Items'!$M$7:$M$106,"Included")=0,"",IFERROR(SUMIFS('Line Items'!$K$7:$K$106,'Line Items'!$A$7:$A$106,A87,'Line Items'!$M$7:$M$106,"Included"),"")))</f>
        <v/>
      </c>
      <c r="N87" s="16">
        <f>IF(OR(L87="",M87=""),"",IFERROR(M87-L87,""))</f>
        <v/>
      </c>
      <c r="O87" s="27">
        <f>IF(OR(M87="",M87=0,N87=""),"",IFERROR(N87/M87,""))</f>
        <v/>
      </c>
      <c r="P87" s="5">
        <f>IF(COUNTA(A87:J87)=0,"",IF(OR(A87="",B87="",C87="",D87="",E87="",F87="",G87="",H87="",I87="",J87=""),"Check required inputs",IF(COUNTIF($A$7:$A$106,A87)&gt;1,"Check duplicate proposal ID",IF(COUNTIFS('Line Items'!$A$7:$A$106,A87,'Line Items'!$M$7:$M$106,"Included")=0,"Check included lines",IF(AND(K87&lt;&gt;"",K87&lt;TODAY(),OR(J87="Draft",J87="Presented",J87="On Hold")),"Check expired date",IF(IFERROR(AND(O87&lt;&gt;"",O87&lt;Assumptions!$B$5),FALSE),"Check margin","Ready for review"))))))</f>
        <v/>
      </c>
    </row>
    <row r="88" ht="36" customHeight="1">
      <c r="A88" s="12" t="n"/>
      <c r="B88" s="12" t="n"/>
      <c r="C88" s="25" t="n"/>
      <c r="D88" s="14" t="n"/>
      <c r="E88" s="14" t="n"/>
      <c r="F88" s="14" t="n"/>
      <c r="G88" s="12" t="n"/>
      <c r="H88" s="14" t="n"/>
      <c r="I88" s="12" t="n"/>
      <c r="J88" s="12" t="n"/>
      <c r="K88" s="28">
        <f>IF(C88="","",IFERROR(C88+Assumptions!$B$6,""))</f>
        <v/>
      </c>
      <c r="L88" s="19">
        <f>IF(A88="","",IF(COUNTIFS('Line Items'!$A$7:$A$106,A88,'Line Items'!$M$7:$M$106,"Included")=0,"",IFERROR(SUMIFS('Line Items'!$I$7:$I$106,'Line Items'!$A$7:$A$106,A88,'Line Items'!$M$7:$M$106,"Included"),"")))</f>
        <v/>
      </c>
      <c r="M88" s="19">
        <f>IF(A88="","",IF(COUNTIFS('Line Items'!$A$7:$A$106,A88,'Line Items'!$M$7:$M$106,"Included")=0,"",IFERROR(SUMIFS('Line Items'!$K$7:$K$106,'Line Items'!$A$7:$A$106,A88,'Line Items'!$M$7:$M$106,"Included"),"")))</f>
        <v/>
      </c>
      <c r="N88" s="19">
        <f>IF(OR(L88="",M88=""),"",IFERROR(M88-L88,""))</f>
        <v/>
      </c>
      <c r="O88" s="29">
        <f>IF(OR(M88="",M88=0,N88=""),"",IFERROR(N88/M88,""))</f>
        <v/>
      </c>
      <c r="P88" s="7">
        <f>IF(COUNTA(A88:J88)=0,"",IF(OR(A88="",B88="",C88="",D88="",E88="",F88="",G88="",H88="",I88="",J88=""),"Check required inputs",IF(COUNTIF($A$7:$A$106,A88)&gt;1,"Check duplicate proposal ID",IF(COUNTIFS('Line Items'!$A$7:$A$106,A88,'Line Items'!$M$7:$M$106,"Included")=0,"Check included lines",IF(AND(K88&lt;&gt;"",K88&lt;TODAY(),OR(J88="Draft",J88="Presented",J88="On Hold")),"Check expired date",IF(IFERROR(AND(O88&lt;&gt;"",O88&lt;Assumptions!$B$5),FALSE),"Check margin","Ready for review"))))))</f>
        <v/>
      </c>
    </row>
    <row r="89" ht="36" customHeight="1">
      <c r="A89" s="12" t="n"/>
      <c r="B89" s="12" t="n"/>
      <c r="C89" s="25" t="n"/>
      <c r="D89" s="14" t="n"/>
      <c r="E89" s="14" t="n"/>
      <c r="F89" s="14" t="n"/>
      <c r="G89" s="12" t="n"/>
      <c r="H89" s="14" t="n"/>
      <c r="I89" s="12" t="n"/>
      <c r="J89" s="12" t="n"/>
      <c r="K89" s="26">
        <f>IF(C89="","",IFERROR(C89+Assumptions!$B$6,""))</f>
        <v/>
      </c>
      <c r="L89" s="16">
        <f>IF(A89="","",IF(COUNTIFS('Line Items'!$A$7:$A$106,A89,'Line Items'!$M$7:$M$106,"Included")=0,"",IFERROR(SUMIFS('Line Items'!$I$7:$I$106,'Line Items'!$A$7:$A$106,A89,'Line Items'!$M$7:$M$106,"Included"),"")))</f>
        <v/>
      </c>
      <c r="M89" s="16">
        <f>IF(A89="","",IF(COUNTIFS('Line Items'!$A$7:$A$106,A89,'Line Items'!$M$7:$M$106,"Included")=0,"",IFERROR(SUMIFS('Line Items'!$K$7:$K$106,'Line Items'!$A$7:$A$106,A89,'Line Items'!$M$7:$M$106,"Included"),"")))</f>
        <v/>
      </c>
      <c r="N89" s="16">
        <f>IF(OR(L89="",M89=""),"",IFERROR(M89-L89,""))</f>
        <v/>
      </c>
      <c r="O89" s="27">
        <f>IF(OR(M89="",M89=0,N89=""),"",IFERROR(N89/M89,""))</f>
        <v/>
      </c>
      <c r="P89" s="5">
        <f>IF(COUNTA(A89:J89)=0,"",IF(OR(A89="",B89="",C89="",D89="",E89="",F89="",G89="",H89="",I89="",J89=""),"Check required inputs",IF(COUNTIF($A$7:$A$106,A89)&gt;1,"Check duplicate proposal ID",IF(COUNTIFS('Line Items'!$A$7:$A$106,A89,'Line Items'!$M$7:$M$106,"Included")=0,"Check included lines",IF(AND(K89&lt;&gt;"",K89&lt;TODAY(),OR(J89="Draft",J89="Presented",J89="On Hold")),"Check expired date",IF(IFERROR(AND(O89&lt;&gt;"",O89&lt;Assumptions!$B$5),FALSE),"Check margin","Ready for review"))))))</f>
        <v/>
      </c>
    </row>
    <row r="90" ht="36" customHeight="1">
      <c r="A90" s="12" t="n"/>
      <c r="B90" s="12" t="n"/>
      <c r="C90" s="25" t="n"/>
      <c r="D90" s="14" t="n"/>
      <c r="E90" s="14" t="n"/>
      <c r="F90" s="14" t="n"/>
      <c r="G90" s="12" t="n"/>
      <c r="H90" s="14" t="n"/>
      <c r="I90" s="12" t="n"/>
      <c r="J90" s="12" t="n"/>
      <c r="K90" s="28">
        <f>IF(C90="","",IFERROR(C90+Assumptions!$B$6,""))</f>
        <v/>
      </c>
      <c r="L90" s="19">
        <f>IF(A90="","",IF(COUNTIFS('Line Items'!$A$7:$A$106,A90,'Line Items'!$M$7:$M$106,"Included")=0,"",IFERROR(SUMIFS('Line Items'!$I$7:$I$106,'Line Items'!$A$7:$A$106,A90,'Line Items'!$M$7:$M$106,"Included"),"")))</f>
        <v/>
      </c>
      <c r="M90" s="19">
        <f>IF(A90="","",IF(COUNTIFS('Line Items'!$A$7:$A$106,A90,'Line Items'!$M$7:$M$106,"Included")=0,"",IFERROR(SUMIFS('Line Items'!$K$7:$K$106,'Line Items'!$A$7:$A$106,A90,'Line Items'!$M$7:$M$106,"Included"),"")))</f>
        <v/>
      </c>
      <c r="N90" s="19">
        <f>IF(OR(L90="",M90=""),"",IFERROR(M90-L90,""))</f>
        <v/>
      </c>
      <c r="O90" s="29">
        <f>IF(OR(M90="",M90=0,N90=""),"",IFERROR(N90/M90,""))</f>
        <v/>
      </c>
      <c r="P90" s="7">
        <f>IF(COUNTA(A90:J90)=0,"",IF(OR(A90="",B90="",C90="",D90="",E90="",F90="",G90="",H90="",I90="",J90=""),"Check required inputs",IF(COUNTIF($A$7:$A$106,A90)&gt;1,"Check duplicate proposal ID",IF(COUNTIFS('Line Items'!$A$7:$A$106,A90,'Line Items'!$M$7:$M$106,"Included")=0,"Check included lines",IF(AND(K90&lt;&gt;"",K90&lt;TODAY(),OR(J90="Draft",J90="Presented",J90="On Hold")),"Check expired date",IF(IFERROR(AND(O90&lt;&gt;"",O90&lt;Assumptions!$B$5),FALSE),"Check margin","Ready for review"))))))</f>
        <v/>
      </c>
    </row>
    <row r="91" ht="36" customHeight="1">
      <c r="A91" s="12" t="n"/>
      <c r="B91" s="12" t="n"/>
      <c r="C91" s="25" t="n"/>
      <c r="D91" s="14" t="n"/>
      <c r="E91" s="14" t="n"/>
      <c r="F91" s="14" t="n"/>
      <c r="G91" s="12" t="n"/>
      <c r="H91" s="14" t="n"/>
      <c r="I91" s="12" t="n"/>
      <c r="J91" s="12" t="n"/>
      <c r="K91" s="26">
        <f>IF(C91="","",IFERROR(C91+Assumptions!$B$6,""))</f>
        <v/>
      </c>
      <c r="L91" s="16">
        <f>IF(A91="","",IF(COUNTIFS('Line Items'!$A$7:$A$106,A91,'Line Items'!$M$7:$M$106,"Included")=0,"",IFERROR(SUMIFS('Line Items'!$I$7:$I$106,'Line Items'!$A$7:$A$106,A91,'Line Items'!$M$7:$M$106,"Included"),"")))</f>
        <v/>
      </c>
      <c r="M91" s="16">
        <f>IF(A91="","",IF(COUNTIFS('Line Items'!$A$7:$A$106,A91,'Line Items'!$M$7:$M$106,"Included")=0,"",IFERROR(SUMIFS('Line Items'!$K$7:$K$106,'Line Items'!$A$7:$A$106,A91,'Line Items'!$M$7:$M$106,"Included"),"")))</f>
        <v/>
      </c>
      <c r="N91" s="16">
        <f>IF(OR(L91="",M91=""),"",IFERROR(M91-L91,""))</f>
        <v/>
      </c>
      <c r="O91" s="27">
        <f>IF(OR(M91="",M91=0,N91=""),"",IFERROR(N91/M91,""))</f>
        <v/>
      </c>
      <c r="P91" s="5">
        <f>IF(COUNTA(A91:J91)=0,"",IF(OR(A91="",B91="",C91="",D91="",E91="",F91="",G91="",H91="",I91="",J91=""),"Check required inputs",IF(COUNTIF($A$7:$A$106,A91)&gt;1,"Check duplicate proposal ID",IF(COUNTIFS('Line Items'!$A$7:$A$106,A91,'Line Items'!$M$7:$M$106,"Included")=0,"Check included lines",IF(AND(K91&lt;&gt;"",K91&lt;TODAY(),OR(J91="Draft",J91="Presented",J91="On Hold")),"Check expired date",IF(IFERROR(AND(O91&lt;&gt;"",O91&lt;Assumptions!$B$5),FALSE),"Check margin","Ready for review"))))))</f>
        <v/>
      </c>
    </row>
    <row r="92" ht="36" customHeight="1">
      <c r="A92" s="12" t="n"/>
      <c r="B92" s="12" t="n"/>
      <c r="C92" s="25" t="n"/>
      <c r="D92" s="14" t="n"/>
      <c r="E92" s="14" t="n"/>
      <c r="F92" s="14" t="n"/>
      <c r="G92" s="12" t="n"/>
      <c r="H92" s="14" t="n"/>
      <c r="I92" s="12" t="n"/>
      <c r="J92" s="12" t="n"/>
      <c r="K92" s="28">
        <f>IF(C92="","",IFERROR(C92+Assumptions!$B$6,""))</f>
        <v/>
      </c>
      <c r="L92" s="19">
        <f>IF(A92="","",IF(COUNTIFS('Line Items'!$A$7:$A$106,A92,'Line Items'!$M$7:$M$106,"Included")=0,"",IFERROR(SUMIFS('Line Items'!$I$7:$I$106,'Line Items'!$A$7:$A$106,A92,'Line Items'!$M$7:$M$106,"Included"),"")))</f>
        <v/>
      </c>
      <c r="M92" s="19">
        <f>IF(A92="","",IF(COUNTIFS('Line Items'!$A$7:$A$106,A92,'Line Items'!$M$7:$M$106,"Included")=0,"",IFERROR(SUMIFS('Line Items'!$K$7:$K$106,'Line Items'!$A$7:$A$106,A92,'Line Items'!$M$7:$M$106,"Included"),"")))</f>
        <v/>
      </c>
      <c r="N92" s="19">
        <f>IF(OR(L92="",M92=""),"",IFERROR(M92-L92,""))</f>
        <v/>
      </c>
      <c r="O92" s="29">
        <f>IF(OR(M92="",M92=0,N92=""),"",IFERROR(N92/M92,""))</f>
        <v/>
      </c>
      <c r="P92" s="7">
        <f>IF(COUNTA(A92:J92)=0,"",IF(OR(A92="",B92="",C92="",D92="",E92="",F92="",G92="",H92="",I92="",J92=""),"Check required inputs",IF(COUNTIF($A$7:$A$106,A92)&gt;1,"Check duplicate proposal ID",IF(COUNTIFS('Line Items'!$A$7:$A$106,A92,'Line Items'!$M$7:$M$106,"Included")=0,"Check included lines",IF(AND(K92&lt;&gt;"",K92&lt;TODAY(),OR(J92="Draft",J92="Presented",J92="On Hold")),"Check expired date",IF(IFERROR(AND(O92&lt;&gt;"",O92&lt;Assumptions!$B$5),FALSE),"Check margin","Ready for review"))))))</f>
        <v/>
      </c>
    </row>
    <row r="93" ht="36" customHeight="1">
      <c r="A93" s="12" t="n"/>
      <c r="B93" s="12" t="n"/>
      <c r="C93" s="25" t="n"/>
      <c r="D93" s="14" t="n"/>
      <c r="E93" s="14" t="n"/>
      <c r="F93" s="14" t="n"/>
      <c r="G93" s="12" t="n"/>
      <c r="H93" s="14" t="n"/>
      <c r="I93" s="12" t="n"/>
      <c r="J93" s="12" t="n"/>
      <c r="K93" s="26">
        <f>IF(C93="","",IFERROR(C93+Assumptions!$B$6,""))</f>
        <v/>
      </c>
      <c r="L93" s="16">
        <f>IF(A93="","",IF(COUNTIFS('Line Items'!$A$7:$A$106,A93,'Line Items'!$M$7:$M$106,"Included")=0,"",IFERROR(SUMIFS('Line Items'!$I$7:$I$106,'Line Items'!$A$7:$A$106,A93,'Line Items'!$M$7:$M$106,"Included"),"")))</f>
        <v/>
      </c>
      <c r="M93" s="16">
        <f>IF(A93="","",IF(COUNTIFS('Line Items'!$A$7:$A$106,A93,'Line Items'!$M$7:$M$106,"Included")=0,"",IFERROR(SUMIFS('Line Items'!$K$7:$K$106,'Line Items'!$A$7:$A$106,A93,'Line Items'!$M$7:$M$106,"Included"),"")))</f>
        <v/>
      </c>
      <c r="N93" s="16">
        <f>IF(OR(L93="",M93=""),"",IFERROR(M93-L93,""))</f>
        <v/>
      </c>
      <c r="O93" s="27">
        <f>IF(OR(M93="",M93=0,N93=""),"",IFERROR(N93/M93,""))</f>
        <v/>
      </c>
      <c r="P93" s="5">
        <f>IF(COUNTA(A93:J93)=0,"",IF(OR(A93="",B93="",C93="",D93="",E93="",F93="",G93="",H93="",I93="",J93=""),"Check required inputs",IF(COUNTIF($A$7:$A$106,A93)&gt;1,"Check duplicate proposal ID",IF(COUNTIFS('Line Items'!$A$7:$A$106,A93,'Line Items'!$M$7:$M$106,"Included")=0,"Check included lines",IF(AND(K93&lt;&gt;"",K93&lt;TODAY(),OR(J93="Draft",J93="Presented",J93="On Hold")),"Check expired date",IF(IFERROR(AND(O93&lt;&gt;"",O93&lt;Assumptions!$B$5),FALSE),"Check margin","Ready for review"))))))</f>
        <v/>
      </c>
    </row>
    <row r="94" ht="36" customHeight="1">
      <c r="A94" s="12" t="n"/>
      <c r="B94" s="12" t="n"/>
      <c r="C94" s="25" t="n"/>
      <c r="D94" s="14" t="n"/>
      <c r="E94" s="14" t="n"/>
      <c r="F94" s="14" t="n"/>
      <c r="G94" s="12" t="n"/>
      <c r="H94" s="14" t="n"/>
      <c r="I94" s="12" t="n"/>
      <c r="J94" s="12" t="n"/>
      <c r="K94" s="28">
        <f>IF(C94="","",IFERROR(C94+Assumptions!$B$6,""))</f>
        <v/>
      </c>
      <c r="L94" s="19">
        <f>IF(A94="","",IF(COUNTIFS('Line Items'!$A$7:$A$106,A94,'Line Items'!$M$7:$M$106,"Included")=0,"",IFERROR(SUMIFS('Line Items'!$I$7:$I$106,'Line Items'!$A$7:$A$106,A94,'Line Items'!$M$7:$M$106,"Included"),"")))</f>
        <v/>
      </c>
      <c r="M94" s="19">
        <f>IF(A94="","",IF(COUNTIFS('Line Items'!$A$7:$A$106,A94,'Line Items'!$M$7:$M$106,"Included")=0,"",IFERROR(SUMIFS('Line Items'!$K$7:$K$106,'Line Items'!$A$7:$A$106,A94,'Line Items'!$M$7:$M$106,"Included"),"")))</f>
        <v/>
      </c>
      <c r="N94" s="19">
        <f>IF(OR(L94="",M94=""),"",IFERROR(M94-L94,""))</f>
        <v/>
      </c>
      <c r="O94" s="29">
        <f>IF(OR(M94="",M94=0,N94=""),"",IFERROR(N94/M94,""))</f>
        <v/>
      </c>
      <c r="P94" s="7">
        <f>IF(COUNTA(A94:J94)=0,"",IF(OR(A94="",B94="",C94="",D94="",E94="",F94="",G94="",H94="",I94="",J94=""),"Check required inputs",IF(COUNTIF($A$7:$A$106,A94)&gt;1,"Check duplicate proposal ID",IF(COUNTIFS('Line Items'!$A$7:$A$106,A94,'Line Items'!$M$7:$M$106,"Included")=0,"Check included lines",IF(AND(K94&lt;&gt;"",K94&lt;TODAY(),OR(J94="Draft",J94="Presented",J94="On Hold")),"Check expired date",IF(IFERROR(AND(O94&lt;&gt;"",O94&lt;Assumptions!$B$5),FALSE),"Check margin","Ready for review"))))))</f>
        <v/>
      </c>
    </row>
    <row r="95" ht="36" customHeight="1">
      <c r="A95" s="12" t="n"/>
      <c r="B95" s="12" t="n"/>
      <c r="C95" s="25" t="n"/>
      <c r="D95" s="14" t="n"/>
      <c r="E95" s="14" t="n"/>
      <c r="F95" s="14" t="n"/>
      <c r="G95" s="12" t="n"/>
      <c r="H95" s="14" t="n"/>
      <c r="I95" s="12" t="n"/>
      <c r="J95" s="12" t="n"/>
      <c r="K95" s="26">
        <f>IF(C95="","",IFERROR(C95+Assumptions!$B$6,""))</f>
        <v/>
      </c>
      <c r="L95" s="16">
        <f>IF(A95="","",IF(COUNTIFS('Line Items'!$A$7:$A$106,A95,'Line Items'!$M$7:$M$106,"Included")=0,"",IFERROR(SUMIFS('Line Items'!$I$7:$I$106,'Line Items'!$A$7:$A$106,A95,'Line Items'!$M$7:$M$106,"Included"),"")))</f>
        <v/>
      </c>
      <c r="M95" s="16">
        <f>IF(A95="","",IF(COUNTIFS('Line Items'!$A$7:$A$106,A95,'Line Items'!$M$7:$M$106,"Included")=0,"",IFERROR(SUMIFS('Line Items'!$K$7:$K$106,'Line Items'!$A$7:$A$106,A95,'Line Items'!$M$7:$M$106,"Included"),"")))</f>
        <v/>
      </c>
      <c r="N95" s="16">
        <f>IF(OR(L95="",M95=""),"",IFERROR(M95-L95,""))</f>
        <v/>
      </c>
      <c r="O95" s="27">
        <f>IF(OR(M95="",M95=0,N95=""),"",IFERROR(N95/M95,""))</f>
        <v/>
      </c>
      <c r="P95" s="5">
        <f>IF(COUNTA(A95:J95)=0,"",IF(OR(A95="",B95="",C95="",D95="",E95="",F95="",G95="",H95="",I95="",J95=""),"Check required inputs",IF(COUNTIF($A$7:$A$106,A95)&gt;1,"Check duplicate proposal ID",IF(COUNTIFS('Line Items'!$A$7:$A$106,A95,'Line Items'!$M$7:$M$106,"Included")=0,"Check included lines",IF(AND(K95&lt;&gt;"",K95&lt;TODAY(),OR(J95="Draft",J95="Presented",J95="On Hold")),"Check expired date",IF(IFERROR(AND(O95&lt;&gt;"",O95&lt;Assumptions!$B$5),FALSE),"Check margin","Ready for review"))))))</f>
        <v/>
      </c>
    </row>
    <row r="96" ht="36" customHeight="1">
      <c r="A96" s="12" t="n"/>
      <c r="B96" s="12" t="n"/>
      <c r="C96" s="25" t="n"/>
      <c r="D96" s="14" t="n"/>
      <c r="E96" s="14" t="n"/>
      <c r="F96" s="14" t="n"/>
      <c r="G96" s="12" t="n"/>
      <c r="H96" s="14" t="n"/>
      <c r="I96" s="12" t="n"/>
      <c r="J96" s="12" t="n"/>
      <c r="K96" s="28">
        <f>IF(C96="","",IFERROR(C96+Assumptions!$B$6,""))</f>
        <v/>
      </c>
      <c r="L96" s="19">
        <f>IF(A96="","",IF(COUNTIFS('Line Items'!$A$7:$A$106,A96,'Line Items'!$M$7:$M$106,"Included")=0,"",IFERROR(SUMIFS('Line Items'!$I$7:$I$106,'Line Items'!$A$7:$A$106,A96,'Line Items'!$M$7:$M$106,"Included"),"")))</f>
        <v/>
      </c>
      <c r="M96" s="19">
        <f>IF(A96="","",IF(COUNTIFS('Line Items'!$A$7:$A$106,A96,'Line Items'!$M$7:$M$106,"Included")=0,"",IFERROR(SUMIFS('Line Items'!$K$7:$K$106,'Line Items'!$A$7:$A$106,A96,'Line Items'!$M$7:$M$106,"Included"),"")))</f>
        <v/>
      </c>
      <c r="N96" s="19">
        <f>IF(OR(L96="",M96=""),"",IFERROR(M96-L96,""))</f>
        <v/>
      </c>
      <c r="O96" s="29">
        <f>IF(OR(M96="",M96=0,N96=""),"",IFERROR(N96/M96,""))</f>
        <v/>
      </c>
      <c r="P96" s="7">
        <f>IF(COUNTA(A96:J96)=0,"",IF(OR(A96="",B96="",C96="",D96="",E96="",F96="",G96="",H96="",I96="",J96=""),"Check required inputs",IF(COUNTIF($A$7:$A$106,A96)&gt;1,"Check duplicate proposal ID",IF(COUNTIFS('Line Items'!$A$7:$A$106,A96,'Line Items'!$M$7:$M$106,"Included")=0,"Check included lines",IF(AND(K96&lt;&gt;"",K96&lt;TODAY(),OR(J96="Draft",J96="Presented",J96="On Hold")),"Check expired date",IF(IFERROR(AND(O96&lt;&gt;"",O96&lt;Assumptions!$B$5),FALSE),"Check margin","Ready for review"))))))</f>
        <v/>
      </c>
    </row>
    <row r="97" ht="36" customHeight="1">
      <c r="A97" s="12" t="n"/>
      <c r="B97" s="12" t="n"/>
      <c r="C97" s="25" t="n"/>
      <c r="D97" s="14" t="n"/>
      <c r="E97" s="14" t="n"/>
      <c r="F97" s="14" t="n"/>
      <c r="G97" s="12" t="n"/>
      <c r="H97" s="14" t="n"/>
      <c r="I97" s="12" t="n"/>
      <c r="J97" s="12" t="n"/>
      <c r="K97" s="26">
        <f>IF(C97="","",IFERROR(C97+Assumptions!$B$6,""))</f>
        <v/>
      </c>
      <c r="L97" s="16">
        <f>IF(A97="","",IF(COUNTIFS('Line Items'!$A$7:$A$106,A97,'Line Items'!$M$7:$M$106,"Included")=0,"",IFERROR(SUMIFS('Line Items'!$I$7:$I$106,'Line Items'!$A$7:$A$106,A97,'Line Items'!$M$7:$M$106,"Included"),"")))</f>
        <v/>
      </c>
      <c r="M97" s="16">
        <f>IF(A97="","",IF(COUNTIFS('Line Items'!$A$7:$A$106,A97,'Line Items'!$M$7:$M$106,"Included")=0,"",IFERROR(SUMIFS('Line Items'!$K$7:$K$106,'Line Items'!$A$7:$A$106,A97,'Line Items'!$M$7:$M$106,"Included"),"")))</f>
        <v/>
      </c>
      <c r="N97" s="16">
        <f>IF(OR(L97="",M97=""),"",IFERROR(M97-L97,""))</f>
        <v/>
      </c>
      <c r="O97" s="27">
        <f>IF(OR(M97="",M97=0,N97=""),"",IFERROR(N97/M97,""))</f>
        <v/>
      </c>
      <c r="P97" s="5">
        <f>IF(COUNTA(A97:J97)=0,"",IF(OR(A97="",B97="",C97="",D97="",E97="",F97="",G97="",H97="",I97="",J97=""),"Check required inputs",IF(COUNTIF($A$7:$A$106,A97)&gt;1,"Check duplicate proposal ID",IF(COUNTIFS('Line Items'!$A$7:$A$106,A97,'Line Items'!$M$7:$M$106,"Included")=0,"Check included lines",IF(AND(K97&lt;&gt;"",K97&lt;TODAY(),OR(J97="Draft",J97="Presented",J97="On Hold")),"Check expired date",IF(IFERROR(AND(O97&lt;&gt;"",O97&lt;Assumptions!$B$5),FALSE),"Check margin","Ready for review"))))))</f>
        <v/>
      </c>
    </row>
    <row r="98" ht="36" customHeight="1">
      <c r="A98" s="12" t="n"/>
      <c r="B98" s="12" t="n"/>
      <c r="C98" s="25" t="n"/>
      <c r="D98" s="14" t="n"/>
      <c r="E98" s="14" t="n"/>
      <c r="F98" s="14" t="n"/>
      <c r="G98" s="12" t="n"/>
      <c r="H98" s="14" t="n"/>
      <c r="I98" s="12" t="n"/>
      <c r="J98" s="12" t="n"/>
      <c r="K98" s="28">
        <f>IF(C98="","",IFERROR(C98+Assumptions!$B$6,""))</f>
        <v/>
      </c>
      <c r="L98" s="19">
        <f>IF(A98="","",IF(COUNTIFS('Line Items'!$A$7:$A$106,A98,'Line Items'!$M$7:$M$106,"Included")=0,"",IFERROR(SUMIFS('Line Items'!$I$7:$I$106,'Line Items'!$A$7:$A$106,A98,'Line Items'!$M$7:$M$106,"Included"),"")))</f>
        <v/>
      </c>
      <c r="M98" s="19">
        <f>IF(A98="","",IF(COUNTIFS('Line Items'!$A$7:$A$106,A98,'Line Items'!$M$7:$M$106,"Included")=0,"",IFERROR(SUMIFS('Line Items'!$K$7:$K$106,'Line Items'!$A$7:$A$106,A98,'Line Items'!$M$7:$M$106,"Included"),"")))</f>
        <v/>
      </c>
      <c r="N98" s="19">
        <f>IF(OR(L98="",M98=""),"",IFERROR(M98-L98,""))</f>
        <v/>
      </c>
      <c r="O98" s="29">
        <f>IF(OR(M98="",M98=0,N98=""),"",IFERROR(N98/M98,""))</f>
        <v/>
      </c>
      <c r="P98" s="7">
        <f>IF(COUNTA(A98:J98)=0,"",IF(OR(A98="",B98="",C98="",D98="",E98="",F98="",G98="",H98="",I98="",J98=""),"Check required inputs",IF(COUNTIF($A$7:$A$106,A98)&gt;1,"Check duplicate proposal ID",IF(COUNTIFS('Line Items'!$A$7:$A$106,A98,'Line Items'!$M$7:$M$106,"Included")=0,"Check included lines",IF(AND(K98&lt;&gt;"",K98&lt;TODAY(),OR(J98="Draft",J98="Presented",J98="On Hold")),"Check expired date",IF(IFERROR(AND(O98&lt;&gt;"",O98&lt;Assumptions!$B$5),FALSE),"Check margin","Ready for review"))))))</f>
        <v/>
      </c>
    </row>
    <row r="99" ht="36" customHeight="1">
      <c r="A99" s="12" t="n"/>
      <c r="B99" s="12" t="n"/>
      <c r="C99" s="25" t="n"/>
      <c r="D99" s="14" t="n"/>
      <c r="E99" s="14" t="n"/>
      <c r="F99" s="14" t="n"/>
      <c r="G99" s="12" t="n"/>
      <c r="H99" s="14" t="n"/>
      <c r="I99" s="12" t="n"/>
      <c r="J99" s="12" t="n"/>
      <c r="K99" s="26">
        <f>IF(C99="","",IFERROR(C99+Assumptions!$B$6,""))</f>
        <v/>
      </c>
      <c r="L99" s="16">
        <f>IF(A99="","",IF(COUNTIFS('Line Items'!$A$7:$A$106,A99,'Line Items'!$M$7:$M$106,"Included")=0,"",IFERROR(SUMIFS('Line Items'!$I$7:$I$106,'Line Items'!$A$7:$A$106,A99,'Line Items'!$M$7:$M$106,"Included"),"")))</f>
        <v/>
      </c>
      <c r="M99" s="16">
        <f>IF(A99="","",IF(COUNTIFS('Line Items'!$A$7:$A$106,A99,'Line Items'!$M$7:$M$106,"Included")=0,"",IFERROR(SUMIFS('Line Items'!$K$7:$K$106,'Line Items'!$A$7:$A$106,A99,'Line Items'!$M$7:$M$106,"Included"),"")))</f>
        <v/>
      </c>
      <c r="N99" s="16">
        <f>IF(OR(L99="",M99=""),"",IFERROR(M99-L99,""))</f>
        <v/>
      </c>
      <c r="O99" s="27">
        <f>IF(OR(M99="",M99=0,N99=""),"",IFERROR(N99/M99,""))</f>
        <v/>
      </c>
      <c r="P99" s="5">
        <f>IF(COUNTA(A99:J99)=0,"",IF(OR(A99="",B99="",C99="",D99="",E99="",F99="",G99="",H99="",I99="",J99=""),"Check required inputs",IF(COUNTIF($A$7:$A$106,A99)&gt;1,"Check duplicate proposal ID",IF(COUNTIFS('Line Items'!$A$7:$A$106,A99,'Line Items'!$M$7:$M$106,"Included")=0,"Check included lines",IF(AND(K99&lt;&gt;"",K99&lt;TODAY(),OR(J99="Draft",J99="Presented",J99="On Hold")),"Check expired date",IF(IFERROR(AND(O99&lt;&gt;"",O99&lt;Assumptions!$B$5),FALSE),"Check margin","Ready for review"))))))</f>
        <v/>
      </c>
    </row>
    <row r="100" ht="36" customHeight="1">
      <c r="A100" s="12" t="n"/>
      <c r="B100" s="12" t="n"/>
      <c r="C100" s="25" t="n"/>
      <c r="D100" s="14" t="n"/>
      <c r="E100" s="14" t="n"/>
      <c r="F100" s="14" t="n"/>
      <c r="G100" s="12" t="n"/>
      <c r="H100" s="14" t="n"/>
      <c r="I100" s="12" t="n"/>
      <c r="J100" s="12" t="n"/>
      <c r="K100" s="28">
        <f>IF(C100="","",IFERROR(C100+Assumptions!$B$6,""))</f>
        <v/>
      </c>
      <c r="L100" s="19">
        <f>IF(A100="","",IF(COUNTIFS('Line Items'!$A$7:$A$106,A100,'Line Items'!$M$7:$M$106,"Included")=0,"",IFERROR(SUMIFS('Line Items'!$I$7:$I$106,'Line Items'!$A$7:$A$106,A100,'Line Items'!$M$7:$M$106,"Included"),"")))</f>
        <v/>
      </c>
      <c r="M100" s="19">
        <f>IF(A100="","",IF(COUNTIFS('Line Items'!$A$7:$A$106,A100,'Line Items'!$M$7:$M$106,"Included")=0,"",IFERROR(SUMIFS('Line Items'!$K$7:$K$106,'Line Items'!$A$7:$A$106,A100,'Line Items'!$M$7:$M$106,"Included"),"")))</f>
        <v/>
      </c>
      <c r="N100" s="19">
        <f>IF(OR(L100="",M100=""),"",IFERROR(M100-L100,""))</f>
        <v/>
      </c>
      <c r="O100" s="29">
        <f>IF(OR(M100="",M100=0,N100=""),"",IFERROR(N100/M100,""))</f>
        <v/>
      </c>
      <c r="P100" s="7">
        <f>IF(COUNTA(A100:J100)=0,"",IF(OR(A100="",B100="",C100="",D100="",E100="",F100="",G100="",H100="",I100="",J100=""),"Check required inputs",IF(COUNTIF($A$7:$A$106,A100)&gt;1,"Check duplicate proposal ID",IF(COUNTIFS('Line Items'!$A$7:$A$106,A100,'Line Items'!$M$7:$M$106,"Included")=0,"Check included lines",IF(AND(K100&lt;&gt;"",K100&lt;TODAY(),OR(J100="Draft",J100="Presented",J100="On Hold")),"Check expired date",IF(IFERROR(AND(O100&lt;&gt;"",O100&lt;Assumptions!$B$5),FALSE),"Check margin","Ready for review"))))))</f>
        <v/>
      </c>
    </row>
    <row r="101" ht="36" customHeight="1">
      <c r="A101" s="12" t="n"/>
      <c r="B101" s="12" t="n"/>
      <c r="C101" s="25" t="n"/>
      <c r="D101" s="14" t="n"/>
      <c r="E101" s="14" t="n"/>
      <c r="F101" s="14" t="n"/>
      <c r="G101" s="12" t="n"/>
      <c r="H101" s="14" t="n"/>
      <c r="I101" s="12" t="n"/>
      <c r="J101" s="12" t="n"/>
      <c r="K101" s="26">
        <f>IF(C101="","",IFERROR(C101+Assumptions!$B$6,""))</f>
        <v/>
      </c>
      <c r="L101" s="16">
        <f>IF(A101="","",IF(COUNTIFS('Line Items'!$A$7:$A$106,A101,'Line Items'!$M$7:$M$106,"Included")=0,"",IFERROR(SUMIFS('Line Items'!$I$7:$I$106,'Line Items'!$A$7:$A$106,A101,'Line Items'!$M$7:$M$106,"Included"),"")))</f>
        <v/>
      </c>
      <c r="M101" s="16">
        <f>IF(A101="","",IF(COUNTIFS('Line Items'!$A$7:$A$106,A101,'Line Items'!$M$7:$M$106,"Included")=0,"",IFERROR(SUMIFS('Line Items'!$K$7:$K$106,'Line Items'!$A$7:$A$106,A101,'Line Items'!$M$7:$M$106,"Included"),"")))</f>
        <v/>
      </c>
      <c r="N101" s="16">
        <f>IF(OR(L101="",M101=""),"",IFERROR(M101-L101,""))</f>
        <v/>
      </c>
      <c r="O101" s="27">
        <f>IF(OR(M101="",M101=0,N101=""),"",IFERROR(N101/M101,""))</f>
        <v/>
      </c>
      <c r="P101" s="5">
        <f>IF(COUNTA(A101:J101)=0,"",IF(OR(A101="",B101="",C101="",D101="",E101="",F101="",G101="",H101="",I101="",J101=""),"Check required inputs",IF(COUNTIF($A$7:$A$106,A101)&gt;1,"Check duplicate proposal ID",IF(COUNTIFS('Line Items'!$A$7:$A$106,A101,'Line Items'!$M$7:$M$106,"Included")=0,"Check included lines",IF(AND(K101&lt;&gt;"",K101&lt;TODAY(),OR(J101="Draft",J101="Presented",J101="On Hold")),"Check expired date",IF(IFERROR(AND(O101&lt;&gt;"",O101&lt;Assumptions!$B$5),FALSE),"Check margin","Ready for review"))))))</f>
        <v/>
      </c>
    </row>
    <row r="102" ht="36" customHeight="1">
      <c r="A102" s="12" t="n"/>
      <c r="B102" s="12" t="n"/>
      <c r="C102" s="25" t="n"/>
      <c r="D102" s="14" t="n"/>
      <c r="E102" s="14" t="n"/>
      <c r="F102" s="14" t="n"/>
      <c r="G102" s="12" t="n"/>
      <c r="H102" s="14" t="n"/>
      <c r="I102" s="12" t="n"/>
      <c r="J102" s="12" t="n"/>
      <c r="K102" s="28">
        <f>IF(C102="","",IFERROR(C102+Assumptions!$B$6,""))</f>
        <v/>
      </c>
      <c r="L102" s="19">
        <f>IF(A102="","",IF(COUNTIFS('Line Items'!$A$7:$A$106,A102,'Line Items'!$M$7:$M$106,"Included")=0,"",IFERROR(SUMIFS('Line Items'!$I$7:$I$106,'Line Items'!$A$7:$A$106,A102,'Line Items'!$M$7:$M$106,"Included"),"")))</f>
        <v/>
      </c>
      <c r="M102" s="19">
        <f>IF(A102="","",IF(COUNTIFS('Line Items'!$A$7:$A$106,A102,'Line Items'!$M$7:$M$106,"Included")=0,"",IFERROR(SUMIFS('Line Items'!$K$7:$K$106,'Line Items'!$A$7:$A$106,A102,'Line Items'!$M$7:$M$106,"Included"),"")))</f>
        <v/>
      </c>
      <c r="N102" s="19">
        <f>IF(OR(L102="",M102=""),"",IFERROR(M102-L102,""))</f>
        <v/>
      </c>
      <c r="O102" s="29">
        <f>IF(OR(M102="",M102=0,N102=""),"",IFERROR(N102/M102,""))</f>
        <v/>
      </c>
      <c r="P102" s="7">
        <f>IF(COUNTA(A102:J102)=0,"",IF(OR(A102="",B102="",C102="",D102="",E102="",F102="",G102="",H102="",I102="",J102=""),"Check required inputs",IF(COUNTIF($A$7:$A$106,A102)&gt;1,"Check duplicate proposal ID",IF(COUNTIFS('Line Items'!$A$7:$A$106,A102,'Line Items'!$M$7:$M$106,"Included")=0,"Check included lines",IF(AND(K102&lt;&gt;"",K102&lt;TODAY(),OR(J102="Draft",J102="Presented",J102="On Hold")),"Check expired date",IF(IFERROR(AND(O102&lt;&gt;"",O102&lt;Assumptions!$B$5),FALSE),"Check margin","Ready for review"))))))</f>
        <v/>
      </c>
    </row>
    <row r="103" ht="36" customHeight="1">
      <c r="A103" s="12" t="n"/>
      <c r="B103" s="12" t="n"/>
      <c r="C103" s="25" t="n"/>
      <c r="D103" s="14" t="n"/>
      <c r="E103" s="14" t="n"/>
      <c r="F103" s="14" t="n"/>
      <c r="G103" s="12" t="n"/>
      <c r="H103" s="14" t="n"/>
      <c r="I103" s="12" t="n"/>
      <c r="J103" s="12" t="n"/>
      <c r="K103" s="26">
        <f>IF(C103="","",IFERROR(C103+Assumptions!$B$6,""))</f>
        <v/>
      </c>
      <c r="L103" s="16">
        <f>IF(A103="","",IF(COUNTIFS('Line Items'!$A$7:$A$106,A103,'Line Items'!$M$7:$M$106,"Included")=0,"",IFERROR(SUMIFS('Line Items'!$I$7:$I$106,'Line Items'!$A$7:$A$106,A103,'Line Items'!$M$7:$M$106,"Included"),"")))</f>
        <v/>
      </c>
      <c r="M103" s="16">
        <f>IF(A103="","",IF(COUNTIFS('Line Items'!$A$7:$A$106,A103,'Line Items'!$M$7:$M$106,"Included")=0,"",IFERROR(SUMIFS('Line Items'!$K$7:$K$106,'Line Items'!$A$7:$A$106,A103,'Line Items'!$M$7:$M$106,"Included"),"")))</f>
        <v/>
      </c>
      <c r="N103" s="16">
        <f>IF(OR(L103="",M103=""),"",IFERROR(M103-L103,""))</f>
        <v/>
      </c>
      <c r="O103" s="27">
        <f>IF(OR(M103="",M103=0,N103=""),"",IFERROR(N103/M103,""))</f>
        <v/>
      </c>
      <c r="P103" s="5">
        <f>IF(COUNTA(A103:J103)=0,"",IF(OR(A103="",B103="",C103="",D103="",E103="",F103="",G103="",H103="",I103="",J103=""),"Check required inputs",IF(COUNTIF($A$7:$A$106,A103)&gt;1,"Check duplicate proposal ID",IF(COUNTIFS('Line Items'!$A$7:$A$106,A103,'Line Items'!$M$7:$M$106,"Included")=0,"Check included lines",IF(AND(K103&lt;&gt;"",K103&lt;TODAY(),OR(J103="Draft",J103="Presented",J103="On Hold")),"Check expired date",IF(IFERROR(AND(O103&lt;&gt;"",O103&lt;Assumptions!$B$5),FALSE),"Check margin","Ready for review"))))))</f>
        <v/>
      </c>
    </row>
    <row r="104" ht="36" customHeight="1">
      <c r="A104" s="12" t="n"/>
      <c r="B104" s="12" t="n"/>
      <c r="C104" s="25" t="n"/>
      <c r="D104" s="14" t="n"/>
      <c r="E104" s="14" t="n"/>
      <c r="F104" s="14" t="n"/>
      <c r="G104" s="12" t="n"/>
      <c r="H104" s="14" t="n"/>
      <c r="I104" s="12" t="n"/>
      <c r="J104" s="12" t="n"/>
      <c r="K104" s="28">
        <f>IF(C104="","",IFERROR(C104+Assumptions!$B$6,""))</f>
        <v/>
      </c>
      <c r="L104" s="19">
        <f>IF(A104="","",IF(COUNTIFS('Line Items'!$A$7:$A$106,A104,'Line Items'!$M$7:$M$106,"Included")=0,"",IFERROR(SUMIFS('Line Items'!$I$7:$I$106,'Line Items'!$A$7:$A$106,A104,'Line Items'!$M$7:$M$106,"Included"),"")))</f>
        <v/>
      </c>
      <c r="M104" s="19">
        <f>IF(A104="","",IF(COUNTIFS('Line Items'!$A$7:$A$106,A104,'Line Items'!$M$7:$M$106,"Included")=0,"",IFERROR(SUMIFS('Line Items'!$K$7:$K$106,'Line Items'!$A$7:$A$106,A104,'Line Items'!$M$7:$M$106,"Included"),"")))</f>
        <v/>
      </c>
      <c r="N104" s="19">
        <f>IF(OR(L104="",M104=""),"",IFERROR(M104-L104,""))</f>
        <v/>
      </c>
      <c r="O104" s="29">
        <f>IF(OR(M104="",M104=0,N104=""),"",IFERROR(N104/M104,""))</f>
        <v/>
      </c>
      <c r="P104" s="7">
        <f>IF(COUNTA(A104:J104)=0,"",IF(OR(A104="",B104="",C104="",D104="",E104="",F104="",G104="",H104="",I104="",J104=""),"Check required inputs",IF(COUNTIF($A$7:$A$106,A104)&gt;1,"Check duplicate proposal ID",IF(COUNTIFS('Line Items'!$A$7:$A$106,A104,'Line Items'!$M$7:$M$106,"Included")=0,"Check included lines",IF(AND(K104&lt;&gt;"",K104&lt;TODAY(),OR(J104="Draft",J104="Presented",J104="On Hold")),"Check expired date",IF(IFERROR(AND(O104&lt;&gt;"",O104&lt;Assumptions!$B$5),FALSE),"Check margin","Ready for review"))))))</f>
        <v/>
      </c>
    </row>
    <row r="105" ht="36" customHeight="1">
      <c r="A105" s="12" t="n"/>
      <c r="B105" s="12" t="n"/>
      <c r="C105" s="25" t="n"/>
      <c r="D105" s="14" t="n"/>
      <c r="E105" s="14" t="n"/>
      <c r="F105" s="14" t="n"/>
      <c r="G105" s="12" t="n"/>
      <c r="H105" s="14" t="n"/>
      <c r="I105" s="12" t="n"/>
      <c r="J105" s="12" t="n"/>
      <c r="K105" s="26">
        <f>IF(C105="","",IFERROR(C105+Assumptions!$B$6,""))</f>
        <v/>
      </c>
      <c r="L105" s="16">
        <f>IF(A105="","",IF(COUNTIFS('Line Items'!$A$7:$A$106,A105,'Line Items'!$M$7:$M$106,"Included")=0,"",IFERROR(SUMIFS('Line Items'!$I$7:$I$106,'Line Items'!$A$7:$A$106,A105,'Line Items'!$M$7:$M$106,"Included"),"")))</f>
        <v/>
      </c>
      <c r="M105" s="16">
        <f>IF(A105="","",IF(COUNTIFS('Line Items'!$A$7:$A$106,A105,'Line Items'!$M$7:$M$106,"Included")=0,"",IFERROR(SUMIFS('Line Items'!$K$7:$K$106,'Line Items'!$A$7:$A$106,A105,'Line Items'!$M$7:$M$106,"Included"),"")))</f>
        <v/>
      </c>
      <c r="N105" s="16">
        <f>IF(OR(L105="",M105=""),"",IFERROR(M105-L105,""))</f>
        <v/>
      </c>
      <c r="O105" s="27">
        <f>IF(OR(M105="",M105=0,N105=""),"",IFERROR(N105/M105,""))</f>
        <v/>
      </c>
      <c r="P105" s="5">
        <f>IF(COUNTA(A105:J105)=0,"",IF(OR(A105="",B105="",C105="",D105="",E105="",F105="",G105="",H105="",I105="",J105=""),"Check required inputs",IF(COUNTIF($A$7:$A$106,A105)&gt;1,"Check duplicate proposal ID",IF(COUNTIFS('Line Items'!$A$7:$A$106,A105,'Line Items'!$M$7:$M$106,"Included")=0,"Check included lines",IF(AND(K105&lt;&gt;"",K105&lt;TODAY(),OR(J105="Draft",J105="Presented",J105="On Hold")),"Check expired date",IF(IFERROR(AND(O105&lt;&gt;"",O105&lt;Assumptions!$B$5),FALSE),"Check margin","Ready for review"))))))</f>
        <v/>
      </c>
    </row>
    <row r="106" ht="36" customHeight="1">
      <c r="A106" s="12" t="n"/>
      <c r="B106" s="12" t="n"/>
      <c r="C106" s="25" t="n"/>
      <c r="D106" s="14" t="n"/>
      <c r="E106" s="14" t="n"/>
      <c r="F106" s="14" t="n"/>
      <c r="G106" s="12" t="n"/>
      <c r="H106" s="14" t="n"/>
      <c r="I106" s="12" t="n"/>
      <c r="J106" s="12" t="n"/>
      <c r="K106" s="28">
        <f>IF(C106="","",IFERROR(C106+Assumptions!$B$6,""))</f>
        <v/>
      </c>
      <c r="L106" s="19">
        <f>IF(A106="","",IF(COUNTIFS('Line Items'!$A$7:$A$106,A106,'Line Items'!$M$7:$M$106,"Included")=0,"",IFERROR(SUMIFS('Line Items'!$I$7:$I$106,'Line Items'!$A$7:$A$106,A106,'Line Items'!$M$7:$M$106,"Included"),"")))</f>
        <v/>
      </c>
      <c r="M106" s="19">
        <f>IF(A106="","",IF(COUNTIFS('Line Items'!$A$7:$A$106,A106,'Line Items'!$M$7:$M$106,"Included")=0,"",IFERROR(SUMIFS('Line Items'!$K$7:$K$106,'Line Items'!$A$7:$A$106,A106,'Line Items'!$M$7:$M$106,"Included"),"")))</f>
        <v/>
      </c>
      <c r="N106" s="19">
        <f>IF(OR(L106="",M106=""),"",IFERROR(M106-L106,""))</f>
        <v/>
      </c>
      <c r="O106" s="29">
        <f>IF(OR(M106="",M106=0,N106=""),"",IFERROR(N106/M106,""))</f>
        <v/>
      </c>
      <c r="P106" s="7">
        <f>IF(COUNTA(A106:J106)=0,"",IF(OR(A106="",B106="",C106="",D106="",E106="",F106="",G106="",H106="",I106="",J106=""),"Check required inputs",IF(COUNTIF($A$7:$A$106,A106)&gt;1,"Check duplicate proposal ID",IF(COUNTIFS('Line Items'!$A$7:$A$106,A106,'Line Items'!$M$7:$M$106,"Included")=0,"Check included lines",IF(AND(K106&lt;&gt;"",K106&lt;TODAY(),OR(J106="Draft",J106="Presented",J106="On Hold")),"Check expired date",IF(IFERROR(AND(O106&lt;&gt;"",O106&lt;Assumptions!$B$5),FALSE),"Check margin","Ready for review"))))))</f>
        <v/>
      </c>
    </row>
  </sheetData>
  <autoFilter ref="A6:P106"/>
  <mergeCells count="1">
    <mergeCell ref="A1:P1"/>
  </mergeCells>
  <conditionalFormatting sqref="P7:P106">
    <cfRule type="expression" priority="1" dxfId="0">
      <formula>$P7="Ready for review"</formula>
    </cfRule>
    <cfRule type="expression" priority="2" dxfId="1">
      <formula>LEFT($P7,5)="Check"</formula>
    </cfRule>
  </conditionalFormatting>
  <conditionalFormatting sqref="J7:J106">
    <cfRule type="expression" priority="3" dxfId="0">
      <formula>$J7="Accepted"</formula>
    </cfRule>
  </conditionalFormatting>
  <dataValidations count="4">
    <dataValidation sqref="C7:C106" showDropDown="0" showInputMessage="1" showErrorMessage="1" allowBlank="0" errorTitle="Check proposal date" error="Enter a date within the available planning range." promptTitle="Proposal date" prompt="Enter a date in MM/DD/YYYY format." type="date" errorStyle="stop" operator="between">
      <formula1>DATE(2024,1,1)</formula1>
      <formula2>DATE(2031,12,31)</formula2>
    </dataValidation>
    <dataValidation sqref="G7:G106" showDropDown="0" showInputMessage="1" showErrorMessage="1" allowBlank="0" errorTitle="Choose a technician" error="Select a fictional technician listed in this workbook." promptTitle="Choose a technician" prompt="Select a fictional technician listed in this workbook." type="list" errorStyle="stop">
      <formula1>"Fictional Technician A,Fictional Technician B,Fictional Technician C,Fictional Technician Team"</formula1>
    </dataValidation>
    <dataValidation sqref="I7:I106" showDropDown="0" showInputMessage="1" showErrorMessage="1" allowBlank="0" errorTitle="Choose responsibility" error="Select the party responsible for the option." promptTitle="Choose responsibility" prompt="Select the party responsible for the option." type="list" errorStyle="stop">
      <formula1>"Contractor,Homeowner,Manufacturer,Utility,Other"</formula1>
    </dataValidation>
    <dataValidation sqref="J7:J106" showDropDown="0" showInputMessage="1" showErrorMessage="1" allowBlank="0" errorTitle="Choose proposal status" error="Select the current proposal status." promptTitle="Choose proposal status" prompt="Select the current proposal status." type="list" errorStyle="stop">
      <formula1>"Draft,Presented,Accepted,Declined,On Hold"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N106"/>
  <sheetViews>
    <sheetView showGridLines="0" zoomScale="8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44" customWidth="1" min="2" max="2"/>
    <col width="11" customWidth="1" min="3" max="3"/>
    <col width="12" customWidth="1" min="4" max="4"/>
    <col width="13" customWidth="1" min="5" max="5"/>
    <col width="27" customWidth="1" min="6" max="6"/>
    <col width="23" customWidth="1" min="7" max="7"/>
    <col width="15" customWidth="1" min="8" max="8"/>
    <col width="15" customWidth="1" min="9" max="9"/>
    <col width="15" customWidth="1" min="10" max="10"/>
    <col width="15" customWidth="1" min="11" max="11"/>
    <col width="17" customWidth="1" min="12" max="12"/>
    <col width="14" customWidth="1" min="13" max="13"/>
    <col width="25" customWidth="1" min="14" max="14"/>
  </cols>
  <sheetData>
    <row r="1" ht="30" customHeight="1">
      <c r="A1" s="1" t="inlineStr">
        <is>
          <t>Proposal Line Items</t>
        </is>
      </c>
    </row>
    <row r="2" ht="22" customHeight="1">
      <c r="A2" s="3" t="inlineStr">
        <is>
          <t>Enter scope, quantity, labor, cost, price, responsibility, and line status in pale orange cells.</t>
        </is>
      </c>
    </row>
    <row r="3" ht="22" customHeight="1">
      <c r="A3" s="3" t="inlineStr">
        <is>
          <t>Included lines flow into proposal totals. Alternate and Excluded lines remain visible but do not enter the proposed price.</t>
        </is>
      </c>
    </row>
    <row r="4"/>
    <row r="5"/>
    <row r="6" ht="32" customHeight="1">
      <c r="A6" s="11" t="inlineStr">
        <is>
          <t>Proposal ID</t>
        </is>
      </c>
      <c r="B6" s="11" t="inlineStr">
        <is>
          <t>Description</t>
        </is>
      </c>
      <c r="C6" s="11" t="inlineStr">
        <is>
          <t>Quantity</t>
        </is>
      </c>
      <c r="D6" s="11" t="inlineStr">
        <is>
          <t>Unit</t>
        </is>
      </c>
      <c r="E6" s="11" t="inlineStr">
        <is>
          <t>Labor Hours</t>
        </is>
      </c>
      <c r="F6" s="11" t="inlineStr">
        <is>
          <t>Technician</t>
        </is>
      </c>
      <c r="G6" s="11" t="inlineStr">
        <is>
          <t>Material / Equipment Cost</t>
        </is>
      </c>
      <c r="H6" s="11" t="inlineStr">
        <is>
          <t>Labor Cost</t>
        </is>
      </c>
      <c r="I6" s="11" t="inlineStr">
        <is>
          <t>Total Cost</t>
        </is>
      </c>
      <c r="J6" s="11" t="inlineStr">
        <is>
          <t>Unit Price</t>
        </is>
      </c>
      <c r="K6" s="11" t="inlineStr">
        <is>
          <t>Line Price</t>
        </is>
      </c>
      <c r="L6" s="11" t="inlineStr">
        <is>
          <t>Responsibility</t>
        </is>
      </c>
      <c r="M6" s="11" t="inlineStr">
        <is>
          <t>Line Status</t>
        </is>
      </c>
      <c r="N6" s="11" t="inlineStr">
        <is>
          <t>Review Alert</t>
        </is>
      </c>
    </row>
    <row r="7" ht="38" customHeight="1">
      <c r="A7" s="12" t="inlineStr">
        <is>
          <t>FICT-P-001</t>
        </is>
      </c>
      <c r="B7" s="14" t="inlineStr">
        <is>
          <t>Replace a failed capacitor and test the cooling cycle</t>
        </is>
      </c>
      <c r="C7" s="21" t="n">
        <v>1</v>
      </c>
      <c r="D7" s="12" t="inlineStr">
        <is>
          <t>job</t>
        </is>
      </c>
      <c r="E7" s="21" t="n">
        <v>2</v>
      </c>
      <c r="F7" s="12" t="inlineStr">
        <is>
          <t>Fictional Technician A</t>
        </is>
      </c>
      <c r="G7" s="22" t="n">
        <v>85</v>
      </c>
      <c r="H7" s="16">
        <f>IF(COUNTA(A7:G7,J7,L7:M7)=0,"",IF(E7="","",IFERROR(E7*VLOOKUP(F7,Assumptions!$E$5:$F$8,2,FALSE),"")))</f>
        <v/>
      </c>
      <c r="I7" s="16">
        <f>IF(COUNTA(A7:G7,J7,L7:M7)=0,"",IF(OR(G7="",H7=""),"",IFERROR(G7+H7,"")))</f>
        <v/>
      </c>
      <c r="J7" s="22" t="n">
        <v>420</v>
      </c>
      <c r="K7" s="16">
        <f>IF(COUNTA(A7:G7,J7,L7:M7)=0,"",IF(OR(C7="",J7=""),"",IFERROR(C7*J7,"")))</f>
        <v/>
      </c>
      <c r="L7" s="12" t="inlineStr">
        <is>
          <t>Contractor</t>
        </is>
      </c>
      <c r="M7" s="12" t="inlineStr">
        <is>
          <t>Included</t>
        </is>
      </c>
      <c r="N7" s="5">
        <f>IF(COUNTA(A7:G7,J7,L7:M7)=0,"",IF(A7="","Check proposal ID",IF(COUNTIF(Proposals!$A$7:$A$106,A7)=0,"Check proposal ID",IF(OR(B7="",C7="",D7="",E7="",F7="",G7="",J7="",L7="",M7=""),"Check required inputs",IF(OR(C7&lt;=0,E7&lt;0,G7&lt;0,J7&lt;0),"Check quantities or amounts",IF(H7="","Check technician rate","Ready for review"))))))</f>
        <v/>
      </c>
    </row>
    <row r="8" ht="38" customHeight="1">
      <c r="A8" s="12" t="inlineStr">
        <is>
          <t>FICT-P-002</t>
        </is>
      </c>
      <c r="B8" s="14" t="inlineStr">
        <is>
          <t>Replace the split cooling system as one proposal scope</t>
        </is>
      </c>
      <c r="C8" s="21" t="n">
        <v>1</v>
      </c>
      <c r="D8" s="12" t="inlineStr">
        <is>
          <t>job</t>
        </is>
      </c>
      <c r="E8" s="21" t="n">
        <v>12</v>
      </c>
      <c r="F8" s="12" t="inlineStr">
        <is>
          <t>Fictional Technician Team</t>
        </is>
      </c>
      <c r="G8" s="22" t="n">
        <v>3900</v>
      </c>
      <c r="H8" s="19">
        <f>IF(COUNTA(A8:G8,J8,L8:M8)=0,"",IF(E8="","",IFERROR(E8*VLOOKUP(F8,Assumptions!$E$5:$F$8,2,FALSE),"")))</f>
        <v/>
      </c>
      <c r="I8" s="19">
        <f>IF(COUNTA(A8:G8,J8,L8:M8)=0,"",IF(OR(G8="",H8=""),"",IFERROR(G8+H8,"")))</f>
        <v/>
      </c>
      <c r="J8" s="22" t="n">
        <v>6800</v>
      </c>
      <c r="K8" s="19">
        <f>IF(COUNTA(A8:G8,J8,L8:M8)=0,"",IF(OR(C8="",J8=""),"",IFERROR(C8*J8,"")))</f>
        <v/>
      </c>
      <c r="L8" s="12" t="inlineStr">
        <is>
          <t>Contractor</t>
        </is>
      </c>
      <c r="M8" s="12" t="inlineStr">
        <is>
          <t>Included</t>
        </is>
      </c>
      <c r="N8" s="7">
        <f>IF(COUNTA(A8:G8,J8,L8:M8)=0,"",IF(A8="","Check proposal ID",IF(COUNTIF(Proposals!$A$7:$A$106,A8)=0,"Check proposal ID",IF(OR(B8="",C8="",D8="",E8="",F8="",G8="",J8="",L8="",M8=""),"Check required inputs",IF(OR(C8&lt;=0,E8&lt;0,G8&lt;0,J8&lt;0),"Check quantities or amounts",IF(H8="","Check technician rate","Ready for review"))))))</f>
        <v/>
      </c>
    </row>
    <row r="9" ht="38" customHeight="1">
      <c r="A9" s="12" t="inlineStr">
        <is>
          <t>FICT-P-003</t>
        </is>
      </c>
      <c r="B9" s="14" t="inlineStr">
        <is>
          <t>Replace the blower motor and verify airflow settings</t>
        </is>
      </c>
      <c r="C9" s="21" t="n">
        <v>1</v>
      </c>
      <c r="D9" s="12" t="inlineStr">
        <is>
          <t>job</t>
        </is>
      </c>
      <c r="E9" s="21" t="n">
        <v>4</v>
      </c>
      <c r="F9" s="12" t="inlineStr">
        <is>
          <t>Fictional Technician B</t>
        </is>
      </c>
      <c r="G9" s="22" t="n">
        <v>500</v>
      </c>
      <c r="H9" s="16">
        <f>IF(COUNTA(A9:G9,J9,L9:M9)=0,"",IF(E9="","",IFERROR(E9*VLOOKUP(F9,Assumptions!$E$5:$F$8,2,FALSE),"")))</f>
        <v/>
      </c>
      <c r="I9" s="16">
        <f>IF(COUNTA(A9:G9,J9,L9:M9)=0,"",IF(OR(G9="",H9=""),"",IFERROR(G9+H9,"")))</f>
        <v/>
      </c>
      <c r="J9" s="22" t="n">
        <v>700</v>
      </c>
      <c r="K9" s="16">
        <f>IF(COUNTA(A9:G9,J9,L9:M9)=0,"",IF(OR(C9="",J9=""),"",IFERROR(C9*J9,"")))</f>
        <v/>
      </c>
      <c r="L9" s="12" t="inlineStr">
        <is>
          <t>Contractor</t>
        </is>
      </c>
      <c r="M9" s="12" t="inlineStr">
        <is>
          <t>Included</t>
        </is>
      </c>
      <c r="N9" s="5">
        <f>IF(COUNTA(A9:G9,J9,L9:M9)=0,"",IF(A9="","Check proposal ID",IF(COUNTIF(Proposals!$A$7:$A$106,A9)=0,"Check proposal ID",IF(OR(B9="",C9="",D9="",E9="",F9="",G9="",J9="",L9="",M9=""),"Check required inputs",IF(OR(C9&lt;=0,E9&lt;0,G9&lt;0,J9&lt;0),"Check quantities or amounts",IF(H9="","Check technician rate","Ready for review"))))))</f>
        <v/>
      </c>
    </row>
    <row r="10" ht="38" customHeight="1">
      <c r="A10" s="12" t="inlineStr">
        <is>
          <t>FICT-P-004</t>
        </is>
      </c>
      <c r="B10" s="14" t="inlineStr">
        <is>
          <t>Adjust accessible duct transitions and balance registers</t>
        </is>
      </c>
      <c r="C10" s="21" t="n">
        <v>1</v>
      </c>
      <c r="D10" s="12" t="inlineStr">
        <is>
          <t>job</t>
        </is>
      </c>
      <c r="E10" s="21" t="n">
        <v>6</v>
      </c>
      <c r="F10" s="12" t="inlineStr">
        <is>
          <t>Fictional Technician B</t>
        </is>
      </c>
      <c r="G10" s="22" t="n">
        <v>180</v>
      </c>
      <c r="H10" s="19">
        <f>IF(COUNTA(A10:G10,J10,L10:M10)=0,"",IF(E10="","",IFERROR(E10*VLOOKUP(F10,Assumptions!$E$5:$F$8,2,FALSE),"")))</f>
        <v/>
      </c>
      <c r="I10" s="19">
        <f>IF(COUNTA(A10:G10,J10,L10:M10)=0,"",IF(OR(G10="",H10=""),"",IFERROR(G10+H10,"")))</f>
        <v/>
      </c>
      <c r="J10" s="22" t="n">
        <v>980</v>
      </c>
      <c r="K10" s="19">
        <f>IF(COUNTA(A10:G10,J10,L10:M10)=0,"",IF(OR(C10="",J10=""),"",IFERROR(C10*J10,"")))</f>
        <v/>
      </c>
      <c r="L10" s="12" t="inlineStr">
        <is>
          <t>Contractor</t>
        </is>
      </c>
      <c r="M10" s="12" t="inlineStr">
        <is>
          <t>Included</t>
        </is>
      </c>
      <c r="N10" s="7">
        <f>IF(COUNTA(A10:G10,J10,L10:M10)=0,"",IF(A10="","Check proposal ID",IF(COUNTIF(Proposals!$A$7:$A$106,A10)=0,"Check proposal ID",IF(OR(B10="",C10="",D10="",E10="",F10="",G10="",J10="",L10="",M10=""),"Check required inputs",IF(OR(C10&lt;=0,E10&lt;0,G10&lt;0,J10&lt;0),"Check quantities or amounts",IF(H10="","Check technician rate","Ready for review"))))))</f>
        <v/>
      </c>
    </row>
    <row r="11" ht="38" customHeight="1">
      <c r="A11" s="12" t="inlineStr">
        <is>
          <t>FICT-P-005</t>
        </is>
      </c>
      <c r="B11" s="14" t="inlineStr">
        <is>
          <t>Replace ignition components and check furnace operation</t>
        </is>
      </c>
      <c r="C11" s="21" t="n">
        <v>1</v>
      </c>
      <c r="D11" s="12" t="inlineStr">
        <is>
          <t>job</t>
        </is>
      </c>
      <c r="E11" s="21" t="n">
        <v>3</v>
      </c>
      <c r="F11" s="12" t="inlineStr">
        <is>
          <t>Fictional Technician C</t>
        </is>
      </c>
      <c r="G11" s="22" t="n">
        <v>210</v>
      </c>
      <c r="H11" s="16">
        <f>IF(COUNTA(A11:G11,J11,L11:M11)=0,"",IF(E11="","",IFERROR(E11*VLOOKUP(F11,Assumptions!$E$5:$F$8,2,FALSE),"")))</f>
        <v/>
      </c>
      <c r="I11" s="16">
        <f>IF(COUNTA(A11:G11,J11,L11:M11)=0,"",IF(OR(G11="",H11=""),"",IFERROR(G11+H11,"")))</f>
        <v/>
      </c>
      <c r="J11" s="22" t="n">
        <v>760</v>
      </c>
      <c r="K11" s="16">
        <f>IF(COUNTA(A11:G11,J11,L11:M11)=0,"",IF(OR(C11="",J11=""),"",IFERROR(C11*J11,"")))</f>
        <v/>
      </c>
      <c r="L11" s="12" t="inlineStr">
        <is>
          <t>Contractor</t>
        </is>
      </c>
      <c r="M11" s="12" t="inlineStr">
        <is>
          <t>Included</t>
        </is>
      </c>
      <c r="N11" s="5">
        <f>IF(COUNTA(A11:G11,J11,L11:M11)=0,"",IF(A11="","Check proposal ID",IF(COUNTIF(Proposals!$A$7:$A$106,A11)=0,"Check proposal ID",IF(OR(B11="",C11="",D11="",E11="",F11="",G11="",J11="",L11="",M11=""),"Check required inputs",IF(OR(C11&lt;=0,E11&lt;0,G11&lt;0,J11&lt;0),"Check quantities or amounts",IF(H11="","Check technician rate","Ready for review"))))))</f>
        <v/>
      </c>
    </row>
    <row r="12" ht="38" customHeight="1">
      <c r="A12" s="12" t="inlineStr">
        <is>
          <t>FICT-P-006</t>
        </is>
      </c>
      <c r="B12" s="14" t="inlineStr">
        <is>
          <t>Replace the furnace as one proposal scope</t>
        </is>
      </c>
      <c r="C12" s="21" t="n">
        <v>1</v>
      </c>
      <c r="D12" s="12" t="inlineStr">
        <is>
          <t>job</t>
        </is>
      </c>
      <c r="E12" s="21" t="n">
        <v>11</v>
      </c>
      <c r="F12" s="12" t="inlineStr">
        <is>
          <t>Fictional Technician Team</t>
        </is>
      </c>
      <c r="G12" s="22" t="n">
        <v>3250</v>
      </c>
      <c r="H12" s="19">
        <f>IF(COUNTA(A12:G12,J12,L12:M12)=0,"",IF(E12="","",IFERROR(E12*VLOOKUP(F12,Assumptions!$E$5:$F$8,2,FALSE),"")))</f>
        <v/>
      </c>
      <c r="I12" s="19">
        <f>IF(COUNTA(A12:G12,J12,L12:M12)=0,"",IF(OR(G12="",H12=""),"",IFERROR(G12+H12,"")))</f>
        <v/>
      </c>
      <c r="J12" s="22" t="n">
        <v>5900</v>
      </c>
      <c r="K12" s="19">
        <f>IF(COUNTA(A12:G12,J12,L12:M12)=0,"",IF(OR(C12="",J12=""),"",IFERROR(C12*J12,"")))</f>
        <v/>
      </c>
      <c r="L12" s="12" t="inlineStr">
        <is>
          <t>Contractor</t>
        </is>
      </c>
      <c r="M12" s="12" t="inlineStr">
        <is>
          <t>Included</t>
        </is>
      </c>
      <c r="N12" s="7">
        <f>IF(COUNTA(A12:G12,J12,L12:M12)=0,"",IF(A12="","Check proposal ID",IF(COUNTIF(Proposals!$A$7:$A$106,A12)=0,"Check proposal ID",IF(OR(B12="",C12="",D12="",E12="",F12="",G12="",J12="",L12="",M12=""),"Check required inputs",IF(OR(C12&lt;=0,E12&lt;0,G12&lt;0,J12&lt;0),"Check quantities or amounts",IF(H12="","Check technician rate","Ready for review"))))))</f>
        <v/>
      </c>
    </row>
    <row r="13" ht="38" customHeight="1">
      <c r="A13" s="12" t="inlineStr">
        <is>
          <t>FICT-P-007</t>
        </is>
      </c>
      <c r="B13" s="14" t="inlineStr">
        <is>
          <t>Clear the condensate drain and replace accessible tubing</t>
        </is>
      </c>
      <c r="C13" s="21" t="n">
        <v>1</v>
      </c>
      <c r="D13" s="12" t="inlineStr">
        <is>
          <t>job</t>
        </is>
      </c>
      <c r="E13" s="21" t="n">
        <v>2.5</v>
      </c>
      <c r="F13" s="12" t="inlineStr">
        <is>
          <t>Fictional Technician A</t>
        </is>
      </c>
      <c r="G13" s="22" t="n">
        <v>35</v>
      </c>
      <c r="H13" s="16">
        <f>IF(COUNTA(A13:G13,J13,L13:M13)=0,"",IF(E13="","",IFERROR(E13*VLOOKUP(F13,Assumptions!$E$5:$F$8,2,FALSE),"")))</f>
        <v/>
      </c>
      <c r="I13" s="16">
        <f>IF(COUNTA(A13:G13,J13,L13:M13)=0,"",IF(OR(G13="",H13=""),"",IFERROR(G13+H13,"")))</f>
        <v/>
      </c>
      <c r="J13" s="22" t="n">
        <v>310</v>
      </c>
      <c r="K13" s="16">
        <f>IF(COUNTA(A13:G13,J13,L13:M13)=0,"",IF(OR(C13="",J13=""),"",IFERROR(C13*J13,"")))</f>
        <v/>
      </c>
      <c r="L13" s="12" t="inlineStr">
        <is>
          <t>Contractor</t>
        </is>
      </c>
      <c r="M13" s="12" t="inlineStr">
        <is>
          <t>Included</t>
        </is>
      </c>
      <c r="N13" s="5">
        <f>IF(COUNTA(A13:G13,J13,L13:M13)=0,"",IF(A13="","Check proposal ID",IF(COUNTIF(Proposals!$A$7:$A$106,A13)=0,"Check proposal ID",IF(OR(B13="",C13="",D13="",E13="",F13="",G13="",J13="",L13="",M13=""),"Check required inputs",IF(OR(C13&lt;=0,E13&lt;0,G13&lt;0,J13&lt;0),"Check quantities or amounts",IF(H13="","Check technician rate","Ready for review"))))))</f>
        <v/>
      </c>
    </row>
    <row r="14" ht="38" customHeight="1">
      <c r="A14" s="12" t="inlineStr">
        <is>
          <t>FICT-P-008</t>
        </is>
      </c>
      <c r="B14" s="14" t="inlineStr">
        <is>
          <t>Replace the wall thermostat and configure basic operation</t>
        </is>
      </c>
      <c r="C14" s="21" t="n">
        <v>1</v>
      </c>
      <c r="D14" s="12" t="inlineStr">
        <is>
          <t>each</t>
        </is>
      </c>
      <c r="E14" s="21" t="n">
        <v>0</v>
      </c>
      <c r="F14" s="12" t="inlineStr">
        <is>
          <t>Fictional Technician B</t>
        </is>
      </c>
      <c r="G14" s="22" t="n">
        <v>135</v>
      </c>
      <c r="H14" s="19">
        <f>IF(COUNTA(A14:G14,J14,L14:M14)=0,"",IF(E14="","",IFERROR(E14*VLOOKUP(F14,Assumptions!$E$5:$F$8,2,FALSE),"")))</f>
        <v/>
      </c>
      <c r="I14" s="19">
        <f>IF(COUNTA(A14:G14,J14,L14:M14)=0,"",IF(OR(G14="",H14=""),"",IFERROR(G14+H14,"")))</f>
        <v/>
      </c>
      <c r="J14" s="22" t="n">
        <v>495</v>
      </c>
      <c r="K14" s="19">
        <f>IF(COUNTA(A14:G14,J14,L14:M14)=0,"",IF(OR(C14="",J14=""),"",IFERROR(C14*J14,"")))</f>
        <v/>
      </c>
      <c r="L14" s="12" t="inlineStr">
        <is>
          <t>Contractor</t>
        </is>
      </c>
      <c r="M14" s="12" t="inlineStr">
        <is>
          <t>Included</t>
        </is>
      </c>
      <c r="N14" s="7">
        <f>IF(COUNTA(A14:G14,J14,L14:M14)=0,"",IF(A14="","Check proposal ID",IF(COUNTIF(Proposals!$A$7:$A$106,A14)=0,"Check proposal ID",IF(OR(B14="",C14="",D14="",E14="",F14="",G14="",J14="",L14="",M14=""),"Check required inputs",IF(OR(C14&lt;=0,E14&lt;0,G14&lt;0,J14&lt;0),"Check quantities or amounts",IF(H14="","Check technician rate","Ready for review"))))))</f>
        <v/>
      </c>
    </row>
    <row r="15" ht="38" customHeight="1">
      <c r="A15" s="12" t="inlineStr">
        <is>
          <t>FICT-P-009</t>
        </is>
      </c>
      <c r="B15" s="14" t="inlineStr">
        <is>
          <t>Replace damaged refrigerant-line insulation</t>
        </is>
      </c>
      <c r="C15" s="21" t="n">
        <v>24</v>
      </c>
      <c r="D15" s="12" t="inlineStr">
        <is>
          <t>foot</t>
        </is>
      </c>
      <c r="E15" s="21" t="n">
        <v>3</v>
      </c>
      <c r="F15" s="12" t="inlineStr">
        <is>
          <t>Fictional Technician A</t>
        </is>
      </c>
      <c r="G15" s="22" t="n">
        <v>120</v>
      </c>
      <c r="H15" s="16">
        <f>IF(COUNTA(A15:G15,J15,L15:M15)=0,"",IF(E15="","",IFERROR(E15*VLOOKUP(F15,Assumptions!$E$5:$F$8,2,FALSE),"")))</f>
        <v/>
      </c>
      <c r="I15" s="16">
        <f>IF(COUNTA(A15:G15,J15,L15:M15)=0,"",IF(OR(G15="",H15=""),"",IFERROR(G15+H15,"")))</f>
        <v/>
      </c>
      <c r="J15" s="22" t="n">
        <v>18</v>
      </c>
      <c r="K15" s="16">
        <f>IF(COUNTA(A15:G15,J15,L15:M15)=0,"",IF(OR(C15="",J15=""),"",IFERROR(C15*J15,"")))</f>
        <v/>
      </c>
      <c r="L15" s="12" t="inlineStr">
        <is>
          <t>Contractor</t>
        </is>
      </c>
      <c r="M15" s="12" t="inlineStr">
        <is>
          <t>Included</t>
        </is>
      </c>
      <c r="N15" s="5">
        <f>IF(COUNTA(A15:G15,J15,L15:M15)=0,"",IF(A15="","Check proposal ID",IF(COUNTIF(Proposals!$A$7:$A$106,A15)=0,"Check proposal ID",IF(OR(B15="",C15="",D15="",E15="",F15="",G15="",J15="",L15="",M15=""),"Check required inputs",IF(OR(C15&lt;=0,E15&lt;0,G15&lt;0,J15&lt;0),"Check quantities or amounts",IF(H15="","Check technician rate","Ready for review"))))))</f>
        <v/>
      </c>
    </row>
    <row r="16" ht="38" customHeight="1">
      <c r="A16" s="12" t="inlineStr">
        <is>
          <t>FICT-P-010</t>
        </is>
      </c>
      <c r="B16" s="14" t="inlineStr">
        <is>
          <t>Provide an indoor air quality monitor as an alternate</t>
        </is>
      </c>
      <c r="C16" s="21" t="n">
        <v>1</v>
      </c>
      <c r="D16" s="12" t="inlineStr">
        <is>
          <t>each</t>
        </is>
      </c>
      <c r="E16" s="21" t="n">
        <v>1</v>
      </c>
      <c r="F16" s="12" t="inlineStr">
        <is>
          <t>Fictional Technician Team</t>
        </is>
      </c>
      <c r="G16" s="22" t="n">
        <v>160</v>
      </c>
      <c r="H16" s="19">
        <f>IF(COUNTA(A16:G16,J16,L16:M16)=0,"",IF(E16="","",IFERROR(E16*VLOOKUP(F16,Assumptions!$E$5:$F$8,2,FALSE),"")))</f>
        <v/>
      </c>
      <c r="I16" s="19">
        <f>IF(COUNTA(A16:G16,J16,L16:M16)=0,"",IF(OR(G16="",H16=""),"",IFERROR(G16+H16,"")))</f>
        <v/>
      </c>
      <c r="J16" s="22" t="n">
        <v>325</v>
      </c>
      <c r="K16" s="19">
        <f>IF(COUNTA(A16:G16,J16,L16:M16)=0,"",IF(OR(C16="",J16=""),"",IFERROR(C16*J16,"")))</f>
        <v/>
      </c>
      <c r="L16" s="12" t="inlineStr">
        <is>
          <t>Homeowner</t>
        </is>
      </c>
      <c r="M16" s="12" t="inlineStr">
        <is>
          <t>Alternate</t>
        </is>
      </c>
      <c r="N16" s="7">
        <f>IF(COUNTA(A16:G16,J16,L16:M16)=0,"",IF(A16="","Check proposal ID",IF(COUNTIF(Proposals!$A$7:$A$106,A16)=0,"Check proposal ID",IF(OR(B16="",C16="",D16="",E16="",F16="",G16="",J16="",L16="",M16=""),"Check required inputs",IF(OR(C16&lt;=0,E16&lt;0,G16&lt;0,J16&lt;0),"Check quantities or amounts",IF(H16="","Check technician rate","Ready for review"))))))</f>
        <v/>
      </c>
    </row>
    <row r="17" ht="38" customHeight="1">
      <c r="A17" s="12" t="n"/>
      <c r="B17" s="14" t="n"/>
      <c r="C17" s="21" t="n"/>
      <c r="D17" s="12" t="n"/>
      <c r="E17" s="21" t="n"/>
      <c r="F17" s="12" t="n"/>
      <c r="G17" s="22" t="n"/>
      <c r="H17" s="16">
        <f>IF(COUNTA(A17:G17,J17,L17:M17)=0,"",IF(E17="","",IFERROR(E17*VLOOKUP(F17,Assumptions!$E$5:$F$8,2,FALSE),"")))</f>
        <v/>
      </c>
      <c r="I17" s="16">
        <f>IF(COUNTA(A17:G17,J17,L17:M17)=0,"",IF(OR(G17="",H17=""),"",IFERROR(G17+H17,"")))</f>
        <v/>
      </c>
      <c r="J17" s="22" t="n"/>
      <c r="K17" s="16">
        <f>IF(COUNTA(A17:G17,J17,L17:M17)=0,"",IF(OR(C17="",J17=""),"",IFERROR(C17*J17,"")))</f>
        <v/>
      </c>
      <c r="L17" s="12" t="n"/>
      <c r="M17" s="12" t="n"/>
      <c r="N17" s="5">
        <f>IF(COUNTA(A17:G17,J17,L17:M17)=0,"",IF(A17="","Check proposal ID",IF(COUNTIF(Proposals!$A$7:$A$106,A17)=0,"Check proposal ID",IF(OR(B17="",C17="",D17="",E17="",F17="",G17="",J17="",L17="",M17=""),"Check required inputs",IF(OR(C17&lt;=0,E17&lt;0,G17&lt;0,J17&lt;0),"Check quantities or amounts",IF(H17="","Check technician rate","Ready for review"))))))</f>
        <v/>
      </c>
    </row>
    <row r="18" ht="38" customHeight="1">
      <c r="A18" s="12" t="n"/>
      <c r="B18" s="14" t="n"/>
      <c r="C18" s="21" t="n"/>
      <c r="D18" s="12" t="n"/>
      <c r="E18" s="21" t="n"/>
      <c r="F18" s="12" t="n"/>
      <c r="G18" s="22" t="n"/>
      <c r="H18" s="19">
        <f>IF(COUNTA(A18:G18,J18,L18:M18)=0,"",IF(E18="","",IFERROR(E18*VLOOKUP(F18,Assumptions!$E$5:$F$8,2,FALSE),"")))</f>
        <v/>
      </c>
      <c r="I18" s="19">
        <f>IF(COUNTA(A18:G18,J18,L18:M18)=0,"",IF(OR(G18="",H18=""),"",IFERROR(G18+H18,"")))</f>
        <v/>
      </c>
      <c r="J18" s="22" t="n"/>
      <c r="K18" s="19">
        <f>IF(COUNTA(A18:G18,J18,L18:M18)=0,"",IF(OR(C18="",J18=""),"",IFERROR(C18*J18,"")))</f>
        <v/>
      </c>
      <c r="L18" s="12" t="n"/>
      <c r="M18" s="12" t="n"/>
      <c r="N18" s="7">
        <f>IF(COUNTA(A18:G18,J18,L18:M18)=0,"",IF(A18="","Check proposal ID",IF(COUNTIF(Proposals!$A$7:$A$106,A18)=0,"Check proposal ID",IF(OR(B18="",C18="",D18="",E18="",F18="",G18="",J18="",L18="",M18=""),"Check required inputs",IF(OR(C18&lt;=0,E18&lt;0,G18&lt;0,J18&lt;0),"Check quantities or amounts",IF(H18="","Check technician rate","Ready for review"))))))</f>
        <v/>
      </c>
    </row>
    <row r="19" ht="38" customHeight="1">
      <c r="A19" s="12" t="n"/>
      <c r="B19" s="14" t="n"/>
      <c r="C19" s="21" t="n"/>
      <c r="D19" s="12" t="n"/>
      <c r="E19" s="21" t="n"/>
      <c r="F19" s="12" t="n"/>
      <c r="G19" s="22" t="n"/>
      <c r="H19" s="16">
        <f>IF(COUNTA(A19:G19,J19,L19:M19)=0,"",IF(E19="","",IFERROR(E19*VLOOKUP(F19,Assumptions!$E$5:$F$8,2,FALSE),"")))</f>
        <v/>
      </c>
      <c r="I19" s="16">
        <f>IF(COUNTA(A19:G19,J19,L19:M19)=0,"",IF(OR(G19="",H19=""),"",IFERROR(G19+H19,"")))</f>
        <v/>
      </c>
      <c r="J19" s="22" t="n"/>
      <c r="K19" s="16">
        <f>IF(COUNTA(A19:G19,J19,L19:M19)=0,"",IF(OR(C19="",J19=""),"",IFERROR(C19*J19,"")))</f>
        <v/>
      </c>
      <c r="L19" s="12" t="n"/>
      <c r="M19" s="12" t="n"/>
      <c r="N19" s="5">
        <f>IF(COUNTA(A19:G19,J19,L19:M19)=0,"",IF(A19="","Check proposal ID",IF(COUNTIF(Proposals!$A$7:$A$106,A19)=0,"Check proposal ID",IF(OR(B19="",C19="",D19="",E19="",F19="",G19="",J19="",L19="",M19=""),"Check required inputs",IF(OR(C19&lt;=0,E19&lt;0,G19&lt;0,J19&lt;0),"Check quantities or amounts",IF(H19="","Check technician rate","Ready for review"))))))</f>
        <v/>
      </c>
    </row>
    <row r="20" ht="38" customHeight="1">
      <c r="A20" s="12" t="n"/>
      <c r="B20" s="14" t="n"/>
      <c r="C20" s="21" t="n"/>
      <c r="D20" s="12" t="n"/>
      <c r="E20" s="21" t="n"/>
      <c r="F20" s="12" t="n"/>
      <c r="G20" s="22" t="n"/>
      <c r="H20" s="19">
        <f>IF(COUNTA(A20:G20,J20,L20:M20)=0,"",IF(E20="","",IFERROR(E20*VLOOKUP(F20,Assumptions!$E$5:$F$8,2,FALSE),"")))</f>
        <v/>
      </c>
      <c r="I20" s="19">
        <f>IF(COUNTA(A20:G20,J20,L20:M20)=0,"",IF(OR(G20="",H20=""),"",IFERROR(G20+H20,"")))</f>
        <v/>
      </c>
      <c r="J20" s="22" t="n"/>
      <c r="K20" s="19">
        <f>IF(COUNTA(A20:G20,J20,L20:M20)=0,"",IF(OR(C20="",J20=""),"",IFERROR(C20*J20,"")))</f>
        <v/>
      </c>
      <c r="L20" s="12" t="n"/>
      <c r="M20" s="12" t="n"/>
      <c r="N20" s="7">
        <f>IF(COUNTA(A20:G20,J20,L20:M20)=0,"",IF(A20="","Check proposal ID",IF(COUNTIF(Proposals!$A$7:$A$106,A20)=0,"Check proposal ID",IF(OR(B20="",C20="",D20="",E20="",F20="",G20="",J20="",L20="",M20=""),"Check required inputs",IF(OR(C20&lt;=0,E20&lt;0,G20&lt;0,J20&lt;0),"Check quantities or amounts",IF(H20="","Check technician rate","Ready for review"))))))</f>
        <v/>
      </c>
    </row>
    <row r="21" ht="38" customHeight="1">
      <c r="A21" s="12" t="n"/>
      <c r="B21" s="14" t="n"/>
      <c r="C21" s="21" t="n"/>
      <c r="D21" s="12" t="n"/>
      <c r="E21" s="21" t="n"/>
      <c r="F21" s="12" t="n"/>
      <c r="G21" s="22" t="n"/>
      <c r="H21" s="16">
        <f>IF(COUNTA(A21:G21,J21,L21:M21)=0,"",IF(E21="","",IFERROR(E21*VLOOKUP(F21,Assumptions!$E$5:$F$8,2,FALSE),"")))</f>
        <v/>
      </c>
      <c r="I21" s="16">
        <f>IF(COUNTA(A21:G21,J21,L21:M21)=0,"",IF(OR(G21="",H21=""),"",IFERROR(G21+H21,"")))</f>
        <v/>
      </c>
      <c r="J21" s="22" t="n"/>
      <c r="K21" s="16">
        <f>IF(COUNTA(A21:G21,J21,L21:M21)=0,"",IF(OR(C21="",J21=""),"",IFERROR(C21*J21,"")))</f>
        <v/>
      </c>
      <c r="L21" s="12" t="n"/>
      <c r="M21" s="12" t="n"/>
      <c r="N21" s="5">
        <f>IF(COUNTA(A21:G21,J21,L21:M21)=0,"",IF(A21="","Check proposal ID",IF(COUNTIF(Proposals!$A$7:$A$106,A21)=0,"Check proposal ID",IF(OR(B21="",C21="",D21="",E21="",F21="",G21="",J21="",L21="",M21=""),"Check required inputs",IF(OR(C21&lt;=0,E21&lt;0,G21&lt;0,J21&lt;0),"Check quantities or amounts",IF(H21="","Check technician rate","Ready for review"))))))</f>
        <v/>
      </c>
    </row>
    <row r="22" ht="38" customHeight="1">
      <c r="A22" s="12" t="n"/>
      <c r="B22" s="14" t="n"/>
      <c r="C22" s="21" t="n"/>
      <c r="D22" s="12" t="n"/>
      <c r="E22" s="21" t="n"/>
      <c r="F22" s="12" t="n"/>
      <c r="G22" s="22" t="n"/>
      <c r="H22" s="19">
        <f>IF(COUNTA(A22:G22,J22,L22:M22)=0,"",IF(E22="","",IFERROR(E22*VLOOKUP(F22,Assumptions!$E$5:$F$8,2,FALSE),"")))</f>
        <v/>
      </c>
      <c r="I22" s="19">
        <f>IF(COUNTA(A22:G22,J22,L22:M22)=0,"",IF(OR(G22="",H22=""),"",IFERROR(G22+H22,"")))</f>
        <v/>
      </c>
      <c r="J22" s="22" t="n"/>
      <c r="K22" s="19">
        <f>IF(COUNTA(A22:G22,J22,L22:M22)=0,"",IF(OR(C22="",J22=""),"",IFERROR(C22*J22,"")))</f>
        <v/>
      </c>
      <c r="L22" s="12" t="n"/>
      <c r="M22" s="12" t="n"/>
      <c r="N22" s="7">
        <f>IF(COUNTA(A22:G22,J22,L22:M22)=0,"",IF(A22="","Check proposal ID",IF(COUNTIF(Proposals!$A$7:$A$106,A22)=0,"Check proposal ID",IF(OR(B22="",C22="",D22="",E22="",F22="",G22="",J22="",L22="",M22=""),"Check required inputs",IF(OR(C22&lt;=0,E22&lt;0,G22&lt;0,J22&lt;0),"Check quantities or amounts",IF(H22="","Check technician rate","Ready for review"))))))</f>
        <v/>
      </c>
    </row>
    <row r="23" ht="38" customHeight="1">
      <c r="A23" s="12" t="n"/>
      <c r="B23" s="14" t="n"/>
      <c r="C23" s="21" t="n"/>
      <c r="D23" s="12" t="n"/>
      <c r="E23" s="21" t="n"/>
      <c r="F23" s="12" t="n"/>
      <c r="G23" s="22" t="n"/>
      <c r="H23" s="16">
        <f>IF(COUNTA(A23:G23,J23,L23:M23)=0,"",IF(E23="","",IFERROR(E23*VLOOKUP(F23,Assumptions!$E$5:$F$8,2,FALSE),"")))</f>
        <v/>
      </c>
      <c r="I23" s="16">
        <f>IF(COUNTA(A23:G23,J23,L23:M23)=0,"",IF(OR(G23="",H23=""),"",IFERROR(G23+H23,"")))</f>
        <v/>
      </c>
      <c r="J23" s="22" t="n"/>
      <c r="K23" s="16">
        <f>IF(COUNTA(A23:G23,J23,L23:M23)=0,"",IF(OR(C23="",J23=""),"",IFERROR(C23*J23,"")))</f>
        <v/>
      </c>
      <c r="L23" s="12" t="n"/>
      <c r="M23" s="12" t="n"/>
      <c r="N23" s="5">
        <f>IF(COUNTA(A23:G23,J23,L23:M23)=0,"",IF(A23="","Check proposal ID",IF(COUNTIF(Proposals!$A$7:$A$106,A23)=0,"Check proposal ID",IF(OR(B23="",C23="",D23="",E23="",F23="",G23="",J23="",L23="",M23=""),"Check required inputs",IF(OR(C23&lt;=0,E23&lt;0,G23&lt;0,J23&lt;0),"Check quantities or amounts",IF(H23="","Check technician rate","Ready for review"))))))</f>
        <v/>
      </c>
    </row>
    <row r="24" ht="38" customHeight="1">
      <c r="A24" s="12" t="n"/>
      <c r="B24" s="14" t="n"/>
      <c r="C24" s="21" t="n"/>
      <c r="D24" s="12" t="n"/>
      <c r="E24" s="21" t="n"/>
      <c r="F24" s="12" t="n"/>
      <c r="G24" s="22" t="n"/>
      <c r="H24" s="19">
        <f>IF(COUNTA(A24:G24,J24,L24:M24)=0,"",IF(E24="","",IFERROR(E24*VLOOKUP(F24,Assumptions!$E$5:$F$8,2,FALSE),"")))</f>
        <v/>
      </c>
      <c r="I24" s="19">
        <f>IF(COUNTA(A24:G24,J24,L24:M24)=0,"",IF(OR(G24="",H24=""),"",IFERROR(G24+H24,"")))</f>
        <v/>
      </c>
      <c r="J24" s="22" t="n"/>
      <c r="K24" s="19">
        <f>IF(COUNTA(A24:G24,J24,L24:M24)=0,"",IF(OR(C24="",J24=""),"",IFERROR(C24*J24,"")))</f>
        <v/>
      </c>
      <c r="L24" s="12" t="n"/>
      <c r="M24" s="12" t="n"/>
      <c r="N24" s="7">
        <f>IF(COUNTA(A24:G24,J24,L24:M24)=0,"",IF(A24="","Check proposal ID",IF(COUNTIF(Proposals!$A$7:$A$106,A24)=0,"Check proposal ID",IF(OR(B24="",C24="",D24="",E24="",F24="",G24="",J24="",L24="",M24=""),"Check required inputs",IF(OR(C24&lt;=0,E24&lt;0,G24&lt;0,J24&lt;0),"Check quantities or amounts",IF(H24="","Check technician rate","Ready for review"))))))</f>
        <v/>
      </c>
    </row>
    <row r="25" ht="38" customHeight="1">
      <c r="A25" s="12" t="n"/>
      <c r="B25" s="14" t="n"/>
      <c r="C25" s="21" t="n"/>
      <c r="D25" s="12" t="n"/>
      <c r="E25" s="21" t="n"/>
      <c r="F25" s="12" t="n"/>
      <c r="G25" s="22" t="n"/>
      <c r="H25" s="16">
        <f>IF(COUNTA(A25:G25,J25,L25:M25)=0,"",IF(E25="","",IFERROR(E25*VLOOKUP(F25,Assumptions!$E$5:$F$8,2,FALSE),"")))</f>
        <v/>
      </c>
      <c r="I25" s="16">
        <f>IF(COUNTA(A25:G25,J25,L25:M25)=0,"",IF(OR(G25="",H25=""),"",IFERROR(G25+H25,"")))</f>
        <v/>
      </c>
      <c r="J25" s="22" t="n"/>
      <c r="K25" s="16">
        <f>IF(COUNTA(A25:G25,J25,L25:M25)=0,"",IF(OR(C25="",J25=""),"",IFERROR(C25*J25,"")))</f>
        <v/>
      </c>
      <c r="L25" s="12" t="n"/>
      <c r="M25" s="12" t="n"/>
      <c r="N25" s="5">
        <f>IF(COUNTA(A25:G25,J25,L25:M25)=0,"",IF(A25="","Check proposal ID",IF(COUNTIF(Proposals!$A$7:$A$106,A25)=0,"Check proposal ID",IF(OR(B25="",C25="",D25="",E25="",F25="",G25="",J25="",L25="",M25=""),"Check required inputs",IF(OR(C25&lt;=0,E25&lt;0,G25&lt;0,J25&lt;0),"Check quantities or amounts",IF(H25="","Check technician rate","Ready for review"))))))</f>
        <v/>
      </c>
    </row>
    <row r="26" ht="38" customHeight="1">
      <c r="A26" s="12" t="n"/>
      <c r="B26" s="14" t="n"/>
      <c r="C26" s="21" t="n"/>
      <c r="D26" s="12" t="n"/>
      <c r="E26" s="21" t="n"/>
      <c r="F26" s="12" t="n"/>
      <c r="G26" s="22" t="n"/>
      <c r="H26" s="19">
        <f>IF(COUNTA(A26:G26,J26,L26:M26)=0,"",IF(E26="","",IFERROR(E26*VLOOKUP(F26,Assumptions!$E$5:$F$8,2,FALSE),"")))</f>
        <v/>
      </c>
      <c r="I26" s="19">
        <f>IF(COUNTA(A26:G26,J26,L26:M26)=0,"",IF(OR(G26="",H26=""),"",IFERROR(G26+H26,"")))</f>
        <v/>
      </c>
      <c r="J26" s="22" t="n"/>
      <c r="K26" s="19">
        <f>IF(COUNTA(A26:G26,J26,L26:M26)=0,"",IF(OR(C26="",J26=""),"",IFERROR(C26*J26,"")))</f>
        <v/>
      </c>
      <c r="L26" s="12" t="n"/>
      <c r="M26" s="12" t="n"/>
      <c r="N26" s="7">
        <f>IF(COUNTA(A26:G26,J26,L26:M26)=0,"",IF(A26="","Check proposal ID",IF(COUNTIF(Proposals!$A$7:$A$106,A26)=0,"Check proposal ID",IF(OR(B26="",C26="",D26="",E26="",F26="",G26="",J26="",L26="",M26=""),"Check required inputs",IF(OR(C26&lt;=0,E26&lt;0,G26&lt;0,J26&lt;0),"Check quantities or amounts",IF(H26="","Check technician rate","Ready for review"))))))</f>
        <v/>
      </c>
    </row>
    <row r="27" ht="38" customHeight="1">
      <c r="A27" s="12" t="n"/>
      <c r="B27" s="14" t="n"/>
      <c r="C27" s="21" t="n"/>
      <c r="D27" s="12" t="n"/>
      <c r="E27" s="21" t="n"/>
      <c r="F27" s="12" t="n"/>
      <c r="G27" s="22" t="n"/>
      <c r="H27" s="16">
        <f>IF(COUNTA(A27:G27,J27,L27:M27)=0,"",IF(E27="","",IFERROR(E27*VLOOKUP(F27,Assumptions!$E$5:$F$8,2,FALSE),"")))</f>
        <v/>
      </c>
      <c r="I27" s="16">
        <f>IF(COUNTA(A27:G27,J27,L27:M27)=0,"",IF(OR(G27="",H27=""),"",IFERROR(G27+H27,"")))</f>
        <v/>
      </c>
      <c r="J27" s="22" t="n"/>
      <c r="K27" s="16">
        <f>IF(COUNTA(A27:G27,J27,L27:M27)=0,"",IF(OR(C27="",J27=""),"",IFERROR(C27*J27,"")))</f>
        <v/>
      </c>
      <c r="L27" s="12" t="n"/>
      <c r="M27" s="12" t="n"/>
      <c r="N27" s="5">
        <f>IF(COUNTA(A27:G27,J27,L27:M27)=0,"",IF(A27="","Check proposal ID",IF(COUNTIF(Proposals!$A$7:$A$106,A27)=0,"Check proposal ID",IF(OR(B27="",C27="",D27="",E27="",F27="",G27="",J27="",L27="",M27=""),"Check required inputs",IF(OR(C27&lt;=0,E27&lt;0,G27&lt;0,J27&lt;0),"Check quantities or amounts",IF(H27="","Check technician rate","Ready for review"))))))</f>
        <v/>
      </c>
    </row>
    <row r="28" ht="38" customHeight="1">
      <c r="A28" s="12" t="n"/>
      <c r="B28" s="14" t="n"/>
      <c r="C28" s="21" t="n"/>
      <c r="D28" s="12" t="n"/>
      <c r="E28" s="21" t="n"/>
      <c r="F28" s="12" t="n"/>
      <c r="G28" s="22" t="n"/>
      <c r="H28" s="19">
        <f>IF(COUNTA(A28:G28,J28,L28:M28)=0,"",IF(E28="","",IFERROR(E28*VLOOKUP(F28,Assumptions!$E$5:$F$8,2,FALSE),"")))</f>
        <v/>
      </c>
      <c r="I28" s="19">
        <f>IF(COUNTA(A28:G28,J28,L28:M28)=0,"",IF(OR(G28="",H28=""),"",IFERROR(G28+H28,"")))</f>
        <v/>
      </c>
      <c r="J28" s="22" t="n"/>
      <c r="K28" s="19">
        <f>IF(COUNTA(A28:G28,J28,L28:M28)=0,"",IF(OR(C28="",J28=""),"",IFERROR(C28*J28,"")))</f>
        <v/>
      </c>
      <c r="L28" s="12" t="n"/>
      <c r="M28" s="12" t="n"/>
      <c r="N28" s="7">
        <f>IF(COUNTA(A28:G28,J28,L28:M28)=0,"",IF(A28="","Check proposal ID",IF(COUNTIF(Proposals!$A$7:$A$106,A28)=0,"Check proposal ID",IF(OR(B28="",C28="",D28="",E28="",F28="",G28="",J28="",L28="",M28=""),"Check required inputs",IF(OR(C28&lt;=0,E28&lt;0,G28&lt;0,J28&lt;0),"Check quantities or amounts",IF(H28="","Check technician rate","Ready for review"))))))</f>
        <v/>
      </c>
    </row>
    <row r="29" ht="38" customHeight="1">
      <c r="A29" s="12" t="n"/>
      <c r="B29" s="14" t="n"/>
      <c r="C29" s="21" t="n"/>
      <c r="D29" s="12" t="n"/>
      <c r="E29" s="21" t="n"/>
      <c r="F29" s="12" t="n"/>
      <c r="G29" s="22" t="n"/>
      <c r="H29" s="16">
        <f>IF(COUNTA(A29:G29,J29,L29:M29)=0,"",IF(E29="","",IFERROR(E29*VLOOKUP(F29,Assumptions!$E$5:$F$8,2,FALSE),"")))</f>
        <v/>
      </c>
      <c r="I29" s="16">
        <f>IF(COUNTA(A29:G29,J29,L29:M29)=0,"",IF(OR(G29="",H29=""),"",IFERROR(G29+H29,"")))</f>
        <v/>
      </c>
      <c r="J29" s="22" t="n"/>
      <c r="K29" s="16">
        <f>IF(COUNTA(A29:G29,J29,L29:M29)=0,"",IF(OR(C29="",J29=""),"",IFERROR(C29*J29,"")))</f>
        <v/>
      </c>
      <c r="L29" s="12" t="n"/>
      <c r="M29" s="12" t="n"/>
      <c r="N29" s="5">
        <f>IF(COUNTA(A29:G29,J29,L29:M29)=0,"",IF(A29="","Check proposal ID",IF(COUNTIF(Proposals!$A$7:$A$106,A29)=0,"Check proposal ID",IF(OR(B29="",C29="",D29="",E29="",F29="",G29="",J29="",L29="",M29=""),"Check required inputs",IF(OR(C29&lt;=0,E29&lt;0,G29&lt;0,J29&lt;0),"Check quantities or amounts",IF(H29="","Check technician rate","Ready for review"))))))</f>
        <v/>
      </c>
    </row>
    <row r="30" ht="38" customHeight="1">
      <c r="A30" s="12" t="n"/>
      <c r="B30" s="14" t="n"/>
      <c r="C30" s="21" t="n"/>
      <c r="D30" s="12" t="n"/>
      <c r="E30" s="21" t="n"/>
      <c r="F30" s="12" t="n"/>
      <c r="G30" s="22" t="n"/>
      <c r="H30" s="19">
        <f>IF(COUNTA(A30:G30,J30,L30:M30)=0,"",IF(E30="","",IFERROR(E30*VLOOKUP(F30,Assumptions!$E$5:$F$8,2,FALSE),"")))</f>
        <v/>
      </c>
      <c r="I30" s="19">
        <f>IF(COUNTA(A30:G30,J30,L30:M30)=0,"",IF(OR(G30="",H30=""),"",IFERROR(G30+H30,"")))</f>
        <v/>
      </c>
      <c r="J30" s="22" t="n"/>
      <c r="K30" s="19">
        <f>IF(COUNTA(A30:G30,J30,L30:M30)=0,"",IF(OR(C30="",J30=""),"",IFERROR(C30*J30,"")))</f>
        <v/>
      </c>
      <c r="L30" s="12" t="n"/>
      <c r="M30" s="12" t="n"/>
      <c r="N30" s="7">
        <f>IF(COUNTA(A30:G30,J30,L30:M30)=0,"",IF(A30="","Check proposal ID",IF(COUNTIF(Proposals!$A$7:$A$106,A30)=0,"Check proposal ID",IF(OR(B30="",C30="",D30="",E30="",F30="",G30="",J30="",L30="",M30=""),"Check required inputs",IF(OR(C30&lt;=0,E30&lt;0,G30&lt;0,J30&lt;0),"Check quantities or amounts",IF(H30="","Check technician rate","Ready for review"))))))</f>
        <v/>
      </c>
    </row>
    <row r="31" ht="38" customHeight="1">
      <c r="A31" s="12" t="n"/>
      <c r="B31" s="14" t="n"/>
      <c r="C31" s="21" t="n"/>
      <c r="D31" s="12" t="n"/>
      <c r="E31" s="21" t="n"/>
      <c r="F31" s="12" t="n"/>
      <c r="G31" s="22" t="n"/>
      <c r="H31" s="16">
        <f>IF(COUNTA(A31:G31,J31,L31:M31)=0,"",IF(E31="","",IFERROR(E31*VLOOKUP(F31,Assumptions!$E$5:$F$8,2,FALSE),"")))</f>
        <v/>
      </c>
      <c r="I31" s="16">
        <f>IF(COUNTA(A31:G31,J31,L31:M31)=0,"",IF(OR(G31="",H31=""),"",IFERROR(G31+H31,"")))</f>
        <v/>
      </c>
      <c r="J31" s="22" t="n"/>
      <c r="K31" s="16">
        <f>IF(COUNTA(A31:G31,J31,L31:M31)=0,"",IF(OR(C31="",J31=""),"",IFERROR(C31*J31,"")))</f>
        <v/>
      </c>
      <c r="L31" s="12" t="n"/>
      <c r="M31" s="12" t="n"/>
      <c r="N31" s="5">
        <f>IF(COUNTA(A31:G31,J31,L31:M31)=0,"",IF(A31="","Check proposal ID",IF(COUNTIF(Proposals!$A$7:$A$106,A31)=0,"Check proposal ID",IF(OR(B31="",C31="",D31="",E31="",F31="",G31="",J31="",L31="",M31=""),"Check required inputs",IF(OR(C31&lt;=0,E31&lt;0,G31&lt;0,J31&lt;0),"Check quantities or amounts",IF(H31="","Check technician rate","Ready for review"))))))</f>
        <v/>
      </c>
    </row>
    <row r="32" ht="38" customHeight="1">
      <c r="A32" s="12" t="n"/>
      <c r="B32" s="14" t="n"/>
      <c r="C32" s="21" t="n"/>
      <c r="D32" s="12" t="n"/>
      <c r="E32" s="21" t="n"/>
      <c r="F32" s="12" t="n"/>
      <c r="G32" s="22" t="n"/>
      <c r="H32" s="19">
        <f>IF(COUNTA(A32:G32,J32,L32:M32)=0,"",IF(E32="","",IFERROR(E32*VLOOKUP(F32,Assumptions!$E$5:$F$8,2,FALSE),"")))</f>
        <v/>
      </c>
      <c r="I32" s="19">
        <f>IF(COUNTA(A32:G32,J32,L32:M32)=0,"",IF(OR(G32="",H32=""),"",IFERROR(G32+H32,"")))</f>
        <v/>
      </c>
      <c r="J32" s="22" t="n"/>
      <c r="K32" s="19">
        <f>IF(COUNTA(A32:G32,J32,L32:M32)=0,"",IF(OR(C32="",J32=""),"",IFERROR(C32*J32,"")))</f>
        <v/>
      </c>
      <c r="L32" s="12" t="n"/>
      <c r="M32" s="12" t="n"/>
      <c r="N32" s="7">
        <f>IF(COUNTA(A32:G32,J32,L32:M32)=0,"",IF(A32="","Check proposal ID",IF(COUNTIF(Proposals!$A$7:$A$106,A32)=0,"Check proposal ID",IF(OR(B32="",C32="",D32="",E32="",F32="",G32="",J32="",L32="",M32=""),"Check required inputs",IF(OR(C32&lt;=0,E32&lt;0,G32&lt;0,J32&lt;0),"Check quantities or amounts",IF(H32="","Check technician rate","Ready for review"))))))</f>
        <v/>
      </c>
    </row>
    <row r="33" ht="38" customHeight="1">
      <c r="A33" s="12" t="n"/>
      <c r="B33" s="14" t="n"/>
      <c r="C33" s="21" t="n"/>
      <c r="D33" s="12" t="n"/>
      <c r="E33" s="21" t="n"/>
      <c r="F33" s="12" t="n"/>
      <c r="G33" s="22" t="n"/>
      <c r="H33" s="16">
        <f>IF(COUNTA(A33:G33,J33,L33:M33)=0,"",IF(E33="","",IFERROR(E33*VLOOKUP(F33,Assumptions!$E$5:$F$8,2,FALSE),"")))</f>
        <v/>
      </c>
      <c r="I33" s="16">
        <f>IF(COUNTA(A33:G33,J33,L33:M33)=0,"",IF(OR(G33="",H33=""),"",IFERROR(G33+H33,"")))</f>
        <v/>
      </c>
      <c r="J33" s="22" t="n"/>
      <c r="K33" s="16">
        <f>IF(COUNTA(A33:G33,J33,L33:M33)=0,"",IF(OR(C33="",J33=""),"",IFERROR(C33*J33,"")))</f>
        <v/>
      </c>
      <c r="L33" s="12" t="n"/>
      <c r="M33" s="12" t="n"/>
      <c r="N33" s="5">
        <f>IF(COUNTA(A33:G33,J33,L33:M33)=0,"",IF(A33="","Check proposal ID",IF(COUNTIF(Proposals!$A$7:$A$106,A33)=0,"Check proposal ID",IF(OR(B33="",C33="",D33="",E33="",F33="",G33="",J33="",L33="",M33=""),"Check required inputs",IF(OR(C33&lt;=0,E33&lt;0,G33&lt;0,J33&lt;0),"Check quantities or amounts",IF(H33="","Check technician rate","Ready for review"))))))</f>
        <v/>
      </c>
    </row>
    <row r="34" ht="38" customHeight="1">
      <c r="A34" s="12" t="n"/>
      <c r="B34" s="14" t="n"/>
      <c r="C34" s="21" t="n"/>
      <c r="D34" s="12" t="n"/>
      <c r="E34" s="21" t="n"/>
      <c r="F34" s="12" t="n"/>
      <c r="G34" s="22" t="n"/>
      <c r="H34" s="19">
        <f>IF(COUNTA(A34:G34,J34,L34:M34)=0,"",IF(E34="","",IFERROR(E34*VLOOKUP(F34,Assumptions!$E$5:$F$8,2,FALSE),"")))</f>
        <v/>
      </c>
      <c r="I34" s="19">
        <f>IF(COUNTA(A34:G34,J34,L34:M34)=0,"",IF(OR(G34="",H34=""),"",IFERROR(G34+H34,"")))</f>
        <v/>
      </c>
      <c r="J34" s="22" t="n"/>
      <c r="K34" s="19">
        <f>IF(COUNTA(A34:G34,J34,L34:M34)=0,"",IF(OR(C34="",J34=""),"",IFERROR(C34*J34,"")))</f>
        <v/>
      </c>
      <c r="L34" s="12" t="n"/>
      <c r="M34" s="12" t="n"/>
      <c r="N34" s="7">
        <f>IF(COUNTA(A34:G34,J34,L34:M34)=0,"",IF(A34="","Check proposal ID",IF(COUNTIF(Proposals!$A$7:$A$106,A34)=0,"Check proposal ID",IF(OR(B34="",C34="",D34="",E34="",F34="",G34="",J34="",L34="",M34=""),"Check required inputs",IF(OR(C34&lt;=0,E34&lt;0,G34&lt;0,J34&lt;0),"Check quantities or amounts",IF(H34="","Check technician rate","Ready for review"))))))</f>
        <v/>
      </c>
    </row>
    <row r="35" ht="38" customHeight="1">
      <c r="A35" s="12" t="n"/>
      <c r="B35" s="14" t="n"/>
      <c r="C35" s="21" t="n"/>
      <c r="D35" s="12" t="n"/>
      <c r="E35" s="21" t="n"/>
      <c r="F35" s="12" t="n"/>
      <c r="G35" s="22" t="n"/>
      <c r="H35" s="16">
        <f>IF(COUNTA(A35:G35,J35,L35:M35)=0,"",IF(E35="","",IFERROR(E35*VLOOKUP(F35,Assumptions!$E$5:$F$8,2,FALSE),"")))</f>
        <v/>
      </c>
      <c r="I35" s="16">
        <f>IF(COUNTA(A35:G35,J35,L35:M35)=0,"",IF(OR(G35="",H35=""),"",IFERROR(G35+H35,"")))</f>
        <v/>
      </c>
      <c r="J35" s="22" t="n"/>
      <c r="K35" s="16">
        <f>IF(COUNTA(A35:G35,J35,L35:M35)=0,"",IF(OR(C35="",J35=""),"",IFERROR(C35*J35,"")))</f>
        <v/>
      </c>
      <c r="L35" s="12" t="n"/>
      <c r="M35" s="12" t="n"/>
      <c r="N35" s="5">
        <f>IF(COUNTA(A35:G35,J35,L35:M35)=0,"",IF(A35="","Check proposal ID",IF(COUNTIF(Proposals!$A$7:$A$106,A35)=0,"Check proposal ID",IF(OR(B35="",C35="",D35="",E35="",F35="",G35="",J35="",L35="",M35=""),"Check required inputs",IF(OR(C35&lt;=0,E35&lt;0,G35&lt;0,J35&lt;0),"Check quantities or amounts",IF(H35="","Check technician rate","Ready for review"))))))</f>
        <v/>
      </c>
    </row>
    <row r="36" ht="38" customHeight="1">
      <c r="A36" s="12" t="n"/>
      <c r="B36" s="14" t="n"/>
      <c r="C36" s="21" t="n"/>
      <c r="D36" s="12" t="n"/>
      <c r="E36" s="21" t="n"/>
      <c r="F36" s="12" t="n"/>
      <c r="G36" s="22" t="n"/>
      <c r="H36" s="19">
        <f>IF(COUNTA(A36:G36,J36,L36:M36)=0,"",IF(E36="","",IFERROR(E36*VLOOKUP(F36,Assumptions!$E$5:$F$8,2,FALSE),"")))</f>
        <v/>
      </c>
      <c r="I36" s="19">
        <f>IF(COUNTA(A36:G36,J36,L36:M36)=0,"",IF(OR(G36="",H36=""),"",IFERROR(G36+H36,"")))</f>
        <v/>
      </c>
      <c r="J36" s="22" t="n"/>
      <c r="K36" s="19">
        <f>IF(COUNTA(A36:G36,J36,L36:M36)=0,"",IF(OR(C36="",J36=""),"",IFERROR(C36*J36,"")))</f>
        <v/>
      </c>
      <c r="L36" s="12" t="n"/>
      <c r="M36" s="12" t="n"/>
      <c r="N36" s="7">
        <f>IF(COUNTA(A36:G36,J36,L36:M36)=0,"",IF(A36="","Check proposal ID",IF(COUNTIF(Proposals!$A$7:$A$106,A36)=0,"Check proposal ID",IF(OR(B36="",C36="",D36="",E36="",F36="",G36="",J36="",L36="",M36=""),"Check required inputs",IF(OR(C36&lt;=0,E36&lt;0,G36&lt;0,J36&lt;0),"Check quantities or amounts",IF(H36="","Check technician rate","Ready for review"))))))</f>
        <v/>
      </c>
    </row>
    <row r="37" ht="38" customHeight="1">
      <c r="A37" s="12" t="n"/>
      <c r="B37" s="14" t="n"/>
      <c r="C37" s="21" t="n"/>
      <c r="D37" s="12" t="n"/>
      <c r="E37" s="21" t="n"/>
      <c r="F37" s="12" t="n"/>
      <c r="G37" s="22" t="n"/>
      <c r="H37" s="16">
        <f>IF(COUNTA(A37:G37,J37,L37:M37)=0,"",IF(E37="","",IFERROR(E37*VLOOKUP(F37,Assumptions!$E$5:$F$8,2,FALSE),"")))</f>
        <v/>
      </c>
      <c r="I37" s="16">
        <f>IF(COUNTA(A37:G37,J37,L37:M37)=0,"",IF(OR(G37="",H37=""),"",IFERROR(G37+H37,"")))</f>
        <v/>
      </c>
      <c r="J37" s="22" t="n"/>
      <c r="K37" s="16">
        <f>IF(COUNTA(A37:G37,J37,L37:M37)=0,"",IF(OR(C37="",J37=""),"",IFERROR(C37*J37,"")))</f>
        <v/>
      </c>
      <c r="L37" s="12" t="n"/>
      <c r="M37" s="12" t="n"/>
      <c r="N37" s="5">
        <f>IF(COUNTA(A37:G37,J37,L37:M37)=0,"",IF(A37="","Check proposal ID",IF(COUNTIF(Proposals!$A$7:$A$106,A37)=0,"Check proposal ID",IF(OR(B37="",C37="",D37="",E37="",F37="",G37="",J37="",L37="",M37=""),"Check required inputs",IF(OR(C37&lt;=0,E37&lt;0,G37&lt;0,J37&lt;0),"Check quantities or amounts",IF(H37="","Check technician rate","Ready for review"))))))</f>
        <v/>
      </c>
    </row>
    <row r="38" ht="38" customHeight="1">
      <c r="A38" s="12" t="n"/>
      <c r="B38" s="14" t="n"/>
      <c r="C38" s="21" t="n"/>
      <c r="D38" s="12" t="n"/>
      <c r="E38" s="21" t="n"/>
      <c r="F38" s="12" t="n"/>
      <c r="G38" s="22" t="n"/>
      <c r="H38" s="19">
        <f>IF(COUNTA(A38:G38,J38,L38:M38)=0,"",IF(E38="","",IFERROR(E38*VLOOKUP(F38,Assumptions!$E$5:$F$8,2,FALSE),"")))</f>
        <v/>
      </c>
      <c r="I38" s="19">
        <f>IF(COUNTA(A38:G38,J38,L38:M38)=0,"",IF(OR(G38="",H38=""),"",IFERROR(G38+H38,"")))</f>
        <v/>
      </c>
      <c r="J38" s="22" t="n"/>
      <c r="K38" s="19">
        <f>IF(COUNTA(A38:G38,J38,L38:M38)=0,"",IF(OR(C38="",J38=""),"",IFERROR(C38*J38,"")))</f>
        <v/>
      </c>
      <c r="L38" s="12" t="n"/>
      <c r="M38" s="12" t="n"/>
      <c r="N38" s="7">
        <f>IF(COUNTA(A38:G38,J38,L38:M38)=0,"",IF(A38="","Check proposal ID",IF(COUNTIF(Proposals!$A$7:$A$106,A38)=0,"Check proposal ID",IF(OR(B38="",C38="",D38="",E38="",F38="",G38="",J38="",L38="",M38=""),"Check required inputs",IF(OR(C38&lt;=0,E38&lt;0,G38&lt;0,J38&lt;0),"Check quantities or amounts",IF(H38="","Check technician rate","Ready for review"))))))</f>
        <v/>
      </c>
    </row>
    <row r="39" ht="38" customHeight="1">
      <c r="A39" s="12" t="n"/>
      <c r="B39" s="14" t="n"/>
      <c r="C39" s="21" t="n"/>
      <c r="D39" s="12" t="n"/>
      <c r="E39" s="21" t="n"/>
      <c r="F39" s="12" t="n"/>
      <c r="G39" s="22" t="n"/>
      <c r="H39" s="16">
        <f>IF(COUNTA(A39:G39,J39,L39:M39)=0,"",IF(E39="","",IFERROR(E39*VLOOKUP(F39,Assumptions!$E$5:$F$8,2,FALSE),"")))</f>
        <v/>
      </c>
      <c r="I39" s="16">
        <f>IF(COUNTA(A39:G39,J39,L39:M39)=0,"",IF(OR(G39="",H39=""),"",IFERROR(G39+H39,"")))</f>
        <v/>
      </c>
      <c r="J39" s="22" t="n"/>
      <c r="K39" s="16">
        <f>IF(COUNTA(A39:G39,J39,L39:M39)=0,"",IF(OR(C39="",J39=""),"",IFERROR(C39*J39,"")))</f>
        <v/>
      </c>
      <c r="L39" s="12" t="n"/>
      <c r="M39" s="12" t="n"/>
      <c r="N39" s="5">
        <f>IF(COUNTA(A39:G39,J39,L39:M39)=0,"",IF(A39="","Check proposal ID",IF(COUNTIF(Proposals!$A$7:$A$106,A39)=0,"Check proposal ID",IF(OR(B39="",C39="",D39="",E39="",F39="",G39="",J39="",L39="",M39=""),"Check required inputs",IF(OR(C39&lt;=0,E39&lt;0,G39&lt;0,J39&lt;0),"Check quantities or amounts",IF(H39="","Check technician rate","Ready for review"))))))</f>
        <v/>
      </c>
    </row>
    <row r="40" ht="38" customHeight="1">
      <c r="A40" s="12" t="n"/>
      <c r="B40" s="14" t="n"/>
      <c r="C40" s="21" t="n"/>
      <c r="D40" s="12" t="n"/>
      <c r="E40" s="21" t="n"/>
      <c r="F40" s="12" t="n"/>
      <c r="G40" s="22" t="n"/>
      <c r="H40" s="19">
        <f>IF(COUNTA(A40:G40,J40,L40:M40)=0,"",IF(E40="","",IFERROR(E40*VLOOKUP(F40,Assumptions!$E$5:$F$8,2,FALSE),"")))</f>
        <v/>
      </c>
      <c r="I40" s="19">
        <f>IF(COUNTA(A40:G40,J40,L40:M40)=0,"",IF(OR(G40="",H40=""),"",IFERROR(G40+H40,"")))</f>
        <v/>
      </c>
      <c r="J40" s="22" t="n"/>
      <c r="K40" s="19">
        <f>IF(COUNTA(A40:G40,J40,L40:M40)=0,"",IF(OR(C40="",J40=""),"",IFERROR(C40*J40,"")))</f>
        <v/>
      </c>
      <c r="L40" s="12" t="n"/>
      <c r="M40" s="12" t="n"/>
      <c r="N40" s="7">
        <f>IF(COUNTA(A40:G40,J40,L40:M40)=0,"",IF(A40="","Check proposal ID",IF(COUNTIF(Proposals!$A$7:$A$106,A40)=0,"Check proposal ID",IF(OR(B40="",C40="",D40="",E40="",F40="",G40="",J40="",L40="",M40=""),"Check required inputs",IF(OR(C40&lt;=0,E40&lt;0,G40&lt;0,J40&lt;0),"Check quantities or amounts",IF(H40="","Check technician rate","Ready for review"))))))</f>
        <v/>
      </c>
    </row>
    <row r="41" ht="38" customHeight="1">
      <c r="A41" s="12" t="n"/>
      <c r="B41" s="14" t="n"/>
      <c r="C41" s="21" t="n"/>
      <c r="D41" s="12" t="n"/>
      <c r="E41" s="21" t="n"/>
      <c r="F41" s="12" t="n"/>
      <c r="G41" s="22" t="n"/>
      <c r="H41" s="16">
        <f>IF(COUNTA(A41:G41,J41,L41:M41)=0,"",IF(E41="","",IFERROR(E41*VLOOKUP(F41,Assumptions!$E$5:$F$8,2,FALSE),"")))</f>
        <v/>
      </c>
      <c r="I41" s="16">
        <f>IF(COUNTA(A41:G41,J41,L41:M41)=0,"",IF(OR(G41="",H41=""),"",IFERROR(G41+H41,"")))</f>
        <v/>
      </c>
      <c r="J41" s="22" t="n"/>
      <c r="K41" s="16">
        <f>IF(COUNTA(A41:G41,J41,L41:M41)=0,"",IF(OR(C41="",J41=""),"",IFERROR(C41*J41,"")))</f>
        <v/>
      </c>
      <c r="L41" s="12" t="n"/>
      <c r="M41" s="12" t="n"/>
      <c r="N41" s="5">
        <f>IF(COUNTA(A41:G41,J41,L41:M41)=0,"",IF(A41="","Check proposal ID",IF(COUNTIF(Proposals!$A$7:$A$106,A41)=0,"Check proposal ID",IF(OR(B41="",C41="",D41="",E41="",F41="",G41="",J41="",L41="",M41=""),"Check required inputs",IF(OR(C41&lt;=0,E41&lt;0,G41&lt;0,J41&lt;0),"Check quantities or amounts",IF(H41="","Check technician rate","Ready for review"))))))</f>
        <v/>
      </c>
    </row>
    <row r="42" ht="38" customHeight="1">
      <c r="A42" s="12" t="n"/>
      <c r="B42" s="14" t="n"/>
      <c r="C42" s="21" t="n"/>
      <c r="D42" s="12" t="n"/>
      <c r="E42" s="21" t="n"/>
      <c r="F42" s="12" t="n"/>
      <c r="G42" s="22" t="n"/>
      <c r="H42" s="19">
        <f>IF(COUNTA(A42:G42,J42,L42:M42)=0,"",IF(E42="","",IFERROR(E42*VLOOKUP(F42,Assumptions!$E$5:$F$8,2,FALSE),"")))</f>
        <v/>
      </c>
      <c r="I42" s="19">
        <f>IF(COUNTA(A42:G42,J42,L42:M42)=0,"",IF(OR(G42="",H42=""),"",IFERROR(G42+H42,"")))</f>
        <v/>
      </c>
      <c r="J42" s="22" t="n"/>
      <c r="K42" s="19">
        <f>IF(COUNTA(A42:G42,J42,L42:M42)=0,"",IF(OR(C42="",J42=""),"",IFERROR(C42*J42,"")))</f>
        <v/>
      </c>
      <c r="L42" s="12" t="n"/>
      <c r="M42" s="12" t="n"/>
      <c r="N42" s="7">
        <f>IF(COUNTA(A42:G42,J42,L42:M42)=0,"",IF(A42="","Check proposal ID",IF(COUNTIF(Proposals!$A$7:$A$106,A42)=0,"Check proposal ID",IF(OR(B42="",C42="",D42="",E42="",F42="",G42="",J42="",L42="",M42=""),"Check required inputs",IF(OR(C42&lt;=0,E42&lt;0,G42&lt;0,J42&lt;0),"Check quantities or amounts",IF(H42="","Check technician rate","Ready for review"))))))</f>
        <v/>
      </c>
    </row>
    <row r="43" ht="38" customHeight="1">
      <c r="A43" s="12" t="n"/>
      <c r="B43" s="14" t="n"/>
      <c r="C43" s="21" t="n"/>
      <c r="D43" s="12" t="n"/>
      <c r="E43" s="21" t="n"/>
      <c r="F43" s="12" t="n"/>
      <c r="G43" s="22" t="n"/>
      <c r="H43" s="16">
        <f>IF(COUNTA(A43:G43,J43,L43:M43)=0,"",IF(E43="","",IFERROR(E43*VLOOKUP(F43,Assumptions!$E$5:$F$8,2,FALSE),"")))</f>
        <v/>
      </c>
      <c r="I43" s="16">
        <f>IF(COUNTA(A43:G43,J43,L43:M43)=0,"",IF(OR(G43="",H43=""),"",IFERROR(G43+H43,"")))</f>
        <v/>
      </c>
      <c r="J43" s="22" t="n"/>
      <c r="K43" s="16">
        <f>IF(COUNTA(A43:G43,J43,L43:M43)=0,"",IF(OR(C43="",J43=""),"",IFERROR(C43*J43,"")))</f>
        <v/>
      </c>
      <c r="L43" s="12" t="n"/>
      <c r="M43" s="12" t="n"/>
      <c r="N43" s="5">
        <f>IF(COUNTA(A43:G43,J43,L43:M43)=0,"",IF(A43="","Check proposal ID",IF(COUNTIF(Proposals!$A$7:$A$106,A43)=0,"Check proposal ID",IF(OR(B43="",C43="",D43="",E43="",F43="",G43="",J43="",L43="",M43=""),"Check required inputs",IF(OR(C43&lt;=0,E43&lt;0,G43&lt;0,J43&lt;0),"Check quantities or amounts",IF(H43="","Check technician rate","Ready for review"))))))</f>
        <v/>
      </c>
    </row>
    <row r="44" ht="38" customHeight="1">
      <c r="A44" s="12" t="n"/>
      <c r="B44" s="14" t="n"/>
      <c r="C44" s="21" t="n"/>
      <c r="D44" s="12" t="n"/>
      <c r="E44" s="21" t="n"/>
      <c r="F44" s="12" t="n"/>
      <c r="G44" s="22" t="n"/>
      <c r="H44" s="19">
        <f>IF(COUNTA(A44:G44,J44,L44:M44)=0,"",IF(E44="","",IFERROR(E44*VLOOKUP(F44,Assumptions!$E$5:$F$8,2,FALSE),"")))</f>
        <v/>
      </c>
      <c r="I44" s="19">
        <f>IF(COUNTA(A44:G44,J44,L44:M44)=0,"",IF(OR(G44="",H44=""),"",IFERROR(G44+H44,"")))</f>
        <v/>
      </c>
      <c r="J44" s="22" t="n"/>
      <c r="K44" s="19">
        <f>IF(COUNTA(A44:G44,J44,L44:M44)=0,"",IF(OR(C44="",J44=""),"",IFERROR(C44*J44,"")))</f>
        <v/>
      </c>
      <c r="L44" s="12" t="n"/>
      <c r="M44" s="12" t="n"/>
      <c r="N44" s="7">
        <f>IF(COUNTA(A44:G44,J44,L44:M44)=0,"",IF(A44="","Check proposal ID",IF(COUNTIF(Proposals!$A$7:$A$106,A44)=0,"Check proposal ID",IF(OR(B44="",C44="",D44="",E44="",F44="",G44="",J44="",L44="",M44=""),"Check required inputs",IF(OR(C44&lt;=0,E44&lt;0,G44&lt;0,J44&lt;0),"Check quantities or amounts",IF(H44="","Check technician rate","Ready for review"))))))</f>
        <v/>
      </c>
    </row>
    <row r="45" ht="38" customHeight="1">
      <c r="A45" s="12" t="n"/>
      <c r="B45" s="14" t="n"/>
      <c r="C45" s="21" t="n"/>
      <c r="D45" s="12" t="n"/>
      <c r="E45" s="21" t="n"/>
      <c r="F45" s="12" t="n"/>
      <c r="G45" s="22" t="n"/>
      <c r="H45" s="16">
        <f>IF(COUNTA(A45:G45,J45,L45:M45)=0,"",IF(E45="","",IFERROR(E45*VLOOKUP(F45,Assumptions!$E$5:$F$8,2,FALSE),"")))</f>
        <v/>
      </c>
      <c r="I45" s="16">
        <f>IF(COUNTA(A45:G45,J45,L45:M45)=0,"",IF(OR(G45="",H45=""),"",IFERROR(G45+H45,"")))</f>
        <v/>
      </c>
      <c r="J45" s="22" t="n"/>
      <c r="K45" s="16">
        <f>IF(COUNTA(A45:G45,J45,L45:M45)=0,"",IF(OR(C45="",J45=""),"",IFERROR(C45*J45,"")))</f>
        <v/>
      </c>
      <c r="L45" s="12" t="n"/>
      <c r="M45" s="12" t="n"/>
      <c r="N45" s="5">
        <f>IF(COUNTA(A45:G45,J45,L45:M45)=0,"",IF(A45="","Check proposal ID",IF(COUNTIF(Proposals!$A$7:$A$106,A45)=0,"Check proposal ID",IF(OR(B45="",C45="",D45="",E45="",F45="",G45="",J45="",L45="",M45=""),"Check required inputs",IF(OR(C45&lt;=0,E45&lt;0,G45&lt;0,J45&lt;0),"Check quantities or amounts",IF(H45="","Check technician rate","Ready for review"))))))</f>
        <v/>
      </c>
    </row>
    <row r="46" ht="38" customHeight="1">
      <c r="A46" s="12" t="n"/>
      <c r="B46" s="14" t="n"/>
      <c r="C46" s="21" t="n"/>
      <c r="D46" s="12" t="n"/>
      <c r="E46" s="21" t="n"/>
      <c r="F46" s="12" t="n"/>
      <c r="G46" s="22" t="n"/>
      <c r="H46" s="19">
        <f>IF(COUNTA(A46:G46,J46,L46:M46)=0,"",IF(E46="","",IFERROR(E46*VLOOKUP(F46,Assumptions!$E$5:$F$8,2,FALSE),"")))</f>
        <v/>
      </c>
      <c r="I46" s="19">
        <f>IF(COUNTA(A46:G46,J46,L46:M46)=0,"",IF(OR(G46="",H46=""),"",IFERROR(G46+H46,"")))</f>
        <v/>
      </c>
      <c r="J46" s="22" t="n"/>
      <c r="K46" s="19">
        <f>IF(COUNTA(A46:G46,J46,L46:M46)=0,"",IF(OR(C46="",J46=""),"",IFERROR(C46*J46,"")))</f>
        <v/>
      </c>
      <c r="L46" s="12" t="n"/>
      <c r="M46" s="12" t="n"/>
      <c r="N46" s="7">
        <f>IF(COUNTA(A46:G46,J46,L46:M46)=0,"",IF(A46="","Check proposal ID",IF(COUNTIF(Proposals!$A$7:$A$106,A46)=0,"Check proposal ID",IF(OR(B46="",C46="",D46="",E46="",F46="",G46="",J46="",L46="",M46=""),"Check required inputs",IF(OR(C46&lt;=0,E46&lt;0,G46&lt;0,J46&lt;0),"Check quantities or amounts",IF(H46="","Check technician rate","Ready for review"))))))</f>
        <v/>
      </c>
    </row>
    <row r="47" ht="38" customHeight="1">
      <c r="A47" s="12" t="n"/>
      <c r="B47" s="14" t="n"/>
      <c r="C47" s="21" t="n"/>
      <c r="D47" s="12" t="n"/>
      <c r="E47" s="21" t="n"/>
      <c r="F47" s="12" t="n"/>
      <c r="G47" s="22" t="n"/>
      <c r="H47" s="16">
        <f>IF(COUNTA(A47:G47,J47,L47:M47)=0,"",IF(E47="","",IFERROR(E47*VLOOKUP(F47,Assumptions!$E$5:$F$8,2,FALSE),"")))</f>
        <v/>
      </c>
      <c r="I47" s="16">
        <f>IF(COUNTA(A47:G47,J47,L47:M47)=0,"",IF(OR(G47="",H47=""),"",IFERROR(G47+H47,"")))</f>
        <v/>
      </c>
      <c r="J47" s="22" t="n"/>
      <c r="K47" s="16">
        <f>IF(COUNTA(A47:G47,J47,L47:M47)=0,"",IF(OR(C47="",J47=""),"",IFERROR(C47*J47,"")))</f>
        <v/>
      </c>
      <c r="L47" s="12" t="n"/>
      <c r="M47" s="12" t="n"/>
      <c r="N47" s="5">
        <f>IF(COUNTA(A47:G47,J47,L47:M47)=0,"",IF(A47="","Check proposal ID",IF(COUNTIF(Proposals!$A$7:$A$106,A47)=0,"Check proposal ID",IF(OR(B47="",C47="",D47="",E47="",F47="",G47="",J47="",L47="",M47=""),"Check required inputs",IF(OR(C47&lt;=0,E47&lt;0,G47&lt;0,J47&lt;0),"Check quantities or amounts",IF(H47="","Check technician rate","Ready for review"))))))</f>
        <v/>
      </c>
    </row>
    <row r="48" ht="38" customHeight="1">
      <c r="A48" s="12" t="n"/>
      <c r="B48" s="14" t="n"/>
      <c r="C48" s="21" t="n"/>
      <c r="D48" s="12" t="n"/>
      <c r="E48" s="21" t="n"/>
      <c r="F48" s="12" t="n"/>
      <c r="G48" s="22" t="n"/>
      <c r="H48" s="19">
        <f>IF(COUNTA(A48:G48,J48,L48:M48)=0,"",IF(E48="","",IFERROR(E48*VLOOKUP(F48,Assumptions!$E$5:$F$8,2,FALSE),"")))</f>
        <v/>
      </c>
      <c r="I48" s="19">
        <f>IF(COUNTA(A48:G48,J48,L48:M48)=0,"",IF(OR(G48="",H48=""),"",IFERROR(G48+H48,"")))</f>
        <v/>
      </c>
      <c r="J48" s="22" t="n"/>
      <c r="K48" s="19">
        <f>IF(COUNTA(A48:G48,J48,L48:M48)=0,"",IF(OR(C48="",J48=""),"",IFERROR(C48*J48,"")))</f>
        <v/>
      </c>
      <c r="L48" s="12" t="n"/>
      <c r="M48" s="12" t="n"/>
      <c r="N48" s="7">
        <f>IF(COUNTA(A48:G48,J48,L48:M48)=0,"",IF(A48="","Check proposal ID",IF(COUNTIF(Proposals!$A$7:$A$106,A48)=0,"Check proposal ID",IF(OR(B48="",C48="",D48="",E48="",F48="",G48="",J48="",L48="",M48=""),"Check required inputs",IF(OR(C48&lt;=0,E48&lt;0,G48&lt;0,J48&lt;0),"Check quantities or amounts",IF(H48="","Check technician rate","Ready for review"))))))</f>
        <v/>
      </c>
    </row>
    <row r="49" ht="38" customHeight="1">
      <c r="A49" s="12" t="n"/>
      <c r="B49" s="14" t="n"/>
      <c r="C49" s="21" t="n"/>
      <c r="D49" s="12" t="n"/>
      <c r="E49" s="21" t="n"/>
      <c r="F49" s="12" t="n"/>
      <c r="G49" s="22" t="n"/>
      <c r="H49" s="16">
        <f>IF(COUNTA(A49:G49,J49,L49:M49)=0,"",IF(E49="","",IFERROR(E49*VLOOKUP(F49,Assumptions!$E$5:$F$8,2,FALSE),"")))</f>
        <v/>
      </c>
      <c r="I49" s="16">
        <f>IF(COUNTA(A49:G49,J49,L49:M49)=0,"",IF(OR(G49="",H49=""),"",IFERROR(G49+H49,"")))</f>
        <v/>
      </c>
      <c r="J49" s="22" t="n"/>
      <c r="K49" s="16">
        <f>IF(COUNTA(A49:G49,J49,L49:M49)=0,"",IF(OR(C49="",J49=""),"",IFERROR(C49*J49,"")))</f>
        <v/>
      </c>
      <c r="L49" s="12" t="n"/>
      <c r="M49" s="12" t="n"/>
      <c r="N49" s="5">
        <f>IF(COUNTA(A49:G49,J49,L49:M49)=0,"",IF(A49="","Check proposal ID",IF(COUNTIF(Proposals!$A$7:$A$106,A49)=0,"Check proposal ID",IF(OR(B49="",C49="",D49="",E49="",F49="",G49="",J49="",L49="",M49=""),"Check required inputs",IF(OR(C49&lt;=0,E49&lt;0,G49&lt;0,J49&lt;0),"Check quantities or amounts",IF(H49="","Check technician rate","Ready for review"))))))</f>
        <v/>
      </c>
    </row>
    <row r="50" ht="38" customHeight="1">
      <c r="A50" s="12" t="n"/>
      <c r="B50" s="14" t="n"/>
      <c r="C50" s="21" t="n"/>
      <c r="D50" s="12" t="n"/>
      <c r="E50" s="21" t="n"/>
      <c r="F50" s="12" t="n"/>
      <c r="G50" s="22" t="n"/>
      <c r="H50" s="19">
        <f>IF(COUNTA(A50:G50,J50,L50:M50)=0,"",IF(E50="","",IFERROR(E50*VLOOKUP(F50,Assumptions!$E$5:$F$8,2,FALSE),"")))</f>
        <v/>
      </c>
      <c r="I50" s="19">
        <f>IF(COUNTA(A50:G50,J50,L50:M50)=0,"",IF(OR(G50="",H50=""),"",IFERROR(G50+H50,"")))</f>
        <v/>
      </c>
      <c r="J50" s="22" t="n"/>
      <c r="K50" s="19">
        <f>IF(COUNTA(A50:G50,J50,L50:M50)=0,"",IF(OR(C50="",J50=""),"",IFERROR(C50*J50,"")))</f>
        <v/>
      </c>
      <c r="L50" s="12" t="n"/>
      <c r="M50" s="12" t="n"/>
      <c r="N50" s="7">
        <f>IF(COUNTA(A50:G50,J50,L50:M50)=0,"",IF(A50="","Check proposal ID",IF(COUNTIF(Proposals!$A$7:$A$106,A50)=0,"Check proposal ID",IF(OR(B50="",C50="",D50="",E50="",F50="",G50="",J50="",L50="",M50=""),"Check required inputs",IF(OR(C50&lt;=0,E50&lt;0,G50&lt;0,J50&lt;0),"Check quantities or amounts",IF(H50="","Check technician rate","Ready for review"))))))</f>
        <v/>
      </c>
    </row>
    <row r="51" ht="38" customHeight="1">
      <c r="A51" s="12" t="n"/>
      <c r="B51" s="14" t="n"/>
      <c r="C51" s="21" t="n"/>
      <c r="D51" s="12" t="n"/>
      <c r="E51" s="21" t="n"/>
      <c r="F51" s="12" t="n"/>
      <c r="G51" s="22" t="n"/>
      <c r="H51" s="16">
        <f>IF(COUNTA(A51:G51,J51,L51:M51)=0,"",IF(E51="","",IFERROR(E51*VLOOKUP(F51,Assumptions!$E$5:$F$8,2,FALSE),"")))</f>
        <v/>
      </c>
      <c r="I51" s="16">
        <f>IF(COUNTA(A51:G51,J51,L51:M51)=0,"",IF(OR(G51="",H51=""),"",IFERROR(G51+H51,"")))</f>
        <v/>
      </c>
      <c r="J51" s="22" t="n"/>
      <c r="K51" s="16">
        <f>IF(COUNTA(A51:G51,J51,L51:M51)=0,"",IF(OR(C51="",J51=""),"",IFERROR(C51*J51,"")))</f>
        <v/>
      </c>
      <c r="L51" s="12" t="n"/>
      <c r="M51" s="12" t="n"/>
      <c r="N51" s="5">
        <f>IF(COUNTA(A51:G51,J51,L51:M51)=0,"",IF(A51="","Check proposal ID",IF(COUNTIF(Proposals!$A$7:$A$106,A51)=0,"Check proposal ID",IF(OR(B51="",C51="",D51="",E51="",F51="",G51="",J51="",L51="",M51=""),"Check required inputs",IF(OR(C51&lt;=0,E51&lt;0,G51&lt;0,J51&lt;0),"Check quantities or amounts",IF(H51="","Check technician rate","Ready for review"))))))</f>
        <v/>
      </c>
    </row>
    <row r="52" ht="38" customHeight="1">
      <c r="A52" s="12" t="n"/>
      <c r="B52" s="14" t="n"/>
      <c r="C52" s="21" t="n"/>
      <c r="D52" s="12" t="n"/>
      <c r="E52" s="21" t="n"/>
      <c r="F52" s="12" t="n"/>
      <c r="G52" s="22" t="n"/>
      <c r="H52" s="19">
        <f>IF(COUNTA(A52:G52,J52,L52:M52)=0,"",IF(E52="","",IFERROR(E52*VLOOKUP(F52,Assumptions!$E$5:$F$8,2,FALSE),"")))</f>
        <v/>
      </c>
      <c r="I52" s="19">
        <f>IF(COUNTA(A52:G52,J52,L52:M52)=0,"",IF(OR(G52="",H52=""),"",IFERROR(G52+H52,"")))</f>
        <v/>
      </c>
      <c r="J52" s="22" t="n"/>
      <c r="K52" s="19">
        <f>IF(COUNTA(A52:G52,J52,L52:M52)=0,"",IF(OR(C52="",J52=""),"",IFERROR(C52*J52,"")))</f>
        <v/>
      </c>
      <c r="L52" s="12" t="n"/>
      <c r="M52" s="12" t="n"/>
      <c r="N52" s="7">
        <f>IF(COUNTA(A52:G52,J52,L52:M52)=0,"",IF(A52="","Check proposal ID",IF(COUNTIF(Proposals!$A$7:$A$106,A52)=0,"Check proposal ID",IF(OR(B52="",C52="",D52="",E52="",F52="",G52="",J52="",L52="",M52=""),"Check required inputs",IF(OR(C52&lt;=0,E52&lt;0,G52&lt;0,J52&lt;0),"Check quantities or amounts",IF(H52="","Check technician rate","Ready for review"))))))</f>
        <v/>
      </c>
    </row>
    <row r="53" ht="38" customHeight="1">
      <c r="A53" s="12" t="n"/>
      <c r="B53" s="14" t="n"/>
      <c r="C53" s="21" t="n"/>
      <c r="D53" s="12" t="n"/>
      <c r="E53" s="21" t="n"/>
      <c r="F53" s="12" t="n"/>
      <c r="G53" s="22" t="n"/>
      <c r="H53" s="16">
        <f>IF(COUNTA(A53:G53,J53,L53:M53)=0,"",IF(E53="","",IFERROR(E53*VLOOKUP(F53,Assumptions!$E$5:$F$8,2,FALSE),"")))</f>
        <v/>
      </c>
      <c r="I53" s="16">
        <f>IF(COUNTA(A53:G53,J53,L53:M53)=0,"",IF(OR(G53="",H53=""),"",IFERROR(G53+H53,"")))</f>
        <v/>
      </c>
      <c r="J53" s="22" t="n"/>
      <c r="K53" s="16">
        <f>IF(COUNTA(A53:G53,J53,L53:M53)=0,"",IF(OR(C53="",J53=""),"",IFERROR(C53*J53,"")))</f>
        <v/>
      </c>
      <c r="L53" s="12" t="n"/>
      <c r="M53" s="12" t="n"/>
      <c r="N53" s="5">
        <f>IF(COUNTA(A53:G53,J53,L53:M53)=0,"",IF(A53="","Check proposal ID",IF(COUNTIF(Proposals!$A$7:$A$106,A53)=0,"Check proposal ID",IF(OR(B53="",C53="",D53="",E53="",F53="",G53="",J53="",L53="",M53=""),"Check required inputs",IF(OR(C53&lt;=0,E53&lt;0,G53&lt;0,J53&lt;0),"Check quantities or amounts",IF(H53="","Check technician rate","Ready for review"))))))</f>
        <v/>
      </c>
    </row>
    <row r="54" ht="38" customHeight="1">
      <c r="A54" s="12" t="n"/>
      <c r="B54" s="14" t="n"/>
      <c r="C54" s="21" t="n"/>
      <c r="D54" s="12" t="n"/>
      <c r="E54" s="21" t="n"/>
      <c r="F54" s="12" t="n"/>
      <c r="G54" s="22" t="n"/>
      <c r="H54" s="19">
        <f>IF(COUNTA(A54:G54,J54,L54:M54)=0,"",IF(E54="","",IFERROR(E54*VLOOKUP(F54,Assumptions!$E$5:$F$8,2,FALSE),"")))</f>
        <v/>
      </c>
      <c r="I54" s="19">
        <f>IF(COUNTA(A54:G54,J54,L54:M54)=0,"",IF(OR(G54="",H54=""),"",IFERROR(G54+H54,"")))</f>
        <v/>
      </c>
      <c r="J54" s="22" t="n"/>
      <c r="K54" s="19">
        <f>IF(COUNTA(A54:G54,J54,L54:M54)=0,"",IF(OR(C54="",J54=""),"",IFERROR(C54*J54,"")))</f>
        <v/>
      </c>
      <c r="L54" s="12" t="n"/>
      <c r="M54" s="12" t="n"/>
      <c r="N54" s="7">
        <f>IF(COUNTA(A54:G54,J54,L54:M54)=0,"",IF(A54="","Check proposal ID",IF(COUNTIF(Proposals!$A$7:$A$106,A54)=0,"Check proposal ID",IF(OR(B54="",C54="",D54="",E54="",F54="",G54="",J54="",L54="",M54=""),"Check required inputs",IF(OR(C54&lt;=0,E54&lt;0,G54&lt;0,J54&lt;0),"Check quantities or amounts",IF(H54="","Check technician rate","Ready for review"))))))</f>
        <v/>
      </c>
    </row>
    <row r="55" ht="38" customHeight="1">
      <c r="A55" s="12" t="n"/>
      <c r="B55" s="14" t="n"/>
      <c r="C55" s="21" t="n"/>
      <c r="D55" s="12" t="n"/>
      <c r="E55" s="21" t="n"/>
      <c r="F55" s="12" t="n"/>
      <c r="G55" s="22" t="n"/>
      <c r="H55" s="16">
        <f>IF(COUNTA(A55:G55,J55,L55:M55)=0,"",IF(E55="","",IFERROR(E55*VLOOKUP(F55,Assumptions!$E$5:$F$8,2,FALSE),"")))</f>
        <v/>
      </c>
      <c r="I55" s="16">
        <f>IF(COUNTA(A55:G55,J55,L55:M55)=0,"",IF(OR(G55="",H55=""),"",IFERROR(G55+H55,"")))</f>
        <v/>
      </c>
      <c r="J55" s="22" t="n"/>
      <c r="K55" s="16">
        <f>IF(COUNTA(A55:G55,J55,L55:M55)=0,"",IF(OR(C55="",J55=""),"",IFERROR(C55*J55,"")))</f>
        <v/>
      </c>
      <c r="L55" s="12" t="n"/>
      <c r="M55" s="12" t="n"/>
      <c r="N55" s="5">
        <f>IF(COUNTA(A55:G55,J55,L55:M55)=0,"",IF(A55="","Check proposal ID",IF(COUNTIF(Proposals!$A$7:$A$106,A55)=0,"Check proposal ID",IF(OR(B55="",C55="",D55="",E55="",F55="",G55="",J55="",L55="",M55=""),"Check required inputs",IF(OR(C55&lt;=0,E55&lt;0,G55&lt;0,J55&lt;0),"Check quantities or amounts",IF(H55="","Check technician rate","Ready for review"))))))</f>
        <v/>
      </c>
    </row>
    <row r="56" ht="38" customHeight="1">
      <c r="A56" s="12" t="n"/>
      <c r="B56" s="14" t="n"/>
      <c r="C56" s="21" t="n"/>
      <c r="D56" s="12" t="n"/>
      <c r="E56" s="21" t="n"/>
      <c r="F56" s="12" t="n"/>
      <c r="G56" s="22" t="n"/>
      <c r="H56" s="19">
        <f>IF(COUNTA(A56:G56,J56,L56:M56)=0,"",IF(E56="","",IFERROR(E56*VLOOKUP(F56,Assumptions!$E$5:$F$8,2,FALSE),"")))</f>
        <v/>
      </c>
      <c r="I56" s="19">
        <f>IF(COUNTA(A56:G56,J56,L56:M56)=0,"",IF(OR(G56="",H56=""),"",IFERROR(G56+H56,"")))</f>
        <v/>
      </c>
      <c r="J56" s="22" t="n"/>
      <c r="K56" s="19">
        <f>IF(COUNTA(A56:G56,J56,L56:M56)=0,"",IF(OR(C56="",J56=""),"",IFERROR(C56*J56,"")))</f>
        <v/>
      </c>
      <c r="L56" s="12" t="n"/>
      <c r="M56" s="12" t="n"/>
      <c r="N56" s="7">
        <f>IF(COUNTA(A56:G56,J56,L56:M56)=0,"",IF(A56="","Check proposal ID",IF(COUNTIF(Proposals!$A$7:$A$106,A56)=0,"Check proposal ID",IF(OR(B56="",C56="",D56="",E56="",F56="",G56="",J56="",L56="",M56=""),"Check required inputs",IF(OR(C56&lt;=0,E56&lt;0,G56&lt;0,J56&lt;0),"Check quantities or amounts",IF(H56="","Check technician rate","Ready for review"))))))</f>
        <v/>
      </c>
    </row>
    <row r="57" ht="38" customHeight="1">
      <c r="A57" s="12" t="n"/>
      <c r="B57" s="14" t="n"/>
      <c r="C57" s="21" t="n"/>
      <c r="D57" s="12" t="n"/>
      <c r="E57" s="21" t="n"/>
      <c r="F57" s="12" t="n"/>
      <c r="G57" s="22" t="n"/>
      <c r="H57" s="16">
        <f>IF(COUNTA(A57:G57,J57,L57:M57)=0,"",IF(E57="","",IFERROR(E57*VLOOKUP(F57,Assumptions!$E$5:$F$8,2,FALSE),"")))</f>
        <v/>
      </c>
      <c r="I57" s="16">
        <f>IF(COUNTA(A57:G57,J57,L57:M57)=0,"",IF(OR(G57="",H57=""),"",IFERROR(G57+H57,"")))</f>
        <v/>
      </c>
      <c r="J57" s="22" t="n"/>
      <c r="K57" s="16">
        <f>IF(COUNTA(A57:G57,J57,L57:M57)=0,"",IF(OR(C57="",J57=""),"",IFERROR(C57*J57,"")))</f>
        <v/>
      </c>
      <c r="L57" s="12" t="n"/>
      <c r="M57" s="12" t="n"/>
      <c r="N57" s="5">
        <f>IF(COUNTA(A57:G57,J57,L57:M57)=0,"",IF(A57="","Check proposal ID",IF(COUNTIF(Proposals!$A$7:$A$106,A57)=0,"Check proposal ID",IF(OR(B57="",C57="",D57="",E57="",F57="",G57="",J57="",L57="",M57=""),"Check required inputs",IF(OR(C57&lt;=0,E57&lt;0,G57&lt;0,J57&lt;0),"Check quantities or amounts",IF(H57="","Check technician rate","Ready for review"))))))</f>
        <v/>
      </c>
    </row>
    <row r="58" ht="38" customHeight="1">
      <c r="A58" s="12" t="n"/>
      <c r="B58" s="14" t="n"/>
      <c r="C58" s="21" t="n"/>
      <c r="D58" s="12" t="n"/>
      <c r="E58" s="21" t="n"/>
      <c r="F58" s="12" t="n"/>
      <c r="G58" s="22" t="n"/>
      <c r="H58" s="19">
        <f>IF(COUNTA(A58:G58,J58,L58:M58)=0,"",IF(E58="","",IFERROR(E58*VLOOKUP(F58,Assumptions!$E$5:$F$8,2,FALSE),"")))</f>
        <v/>
      </c>
      <c r="I58" s="19">
        <f>IF(COUNTA(A58:G58,J58,L58:M58)=0,"",IF(OR(G58="",H58=""),"",IFERROR(G58+H58,"")))</f>
        <v/>
      </c>
      <c r="J58" s="22" t="n"/>
      <c r="K58" s="19">
        <f>IF(COUNTA(A58:G58,J58,L58:M58)=0,"",IF(OR(C58="",J58=""),"",IFERROR(C58*J58,"")))</f>
        <v/>
      </c>
      <c r="L58" s="12" t="n"/>
      <c r="M58" s="12" t="n"/>
      <c r="N58" s="7">
        <f>IF(COUNTA(A58:G58,J58,L58:M58)=0,"",IF(A58="","Check proposal ID",IF(COUNTIF(Proposals!$A$7:$A$106,A58)=0,"Check proposal ID",IF(OR(B58="",C58="",D58="",E58="",F58="",G58="",J58="",L58="",M58=""),"Check required inputs",IF(OR(C58&lt;=0,E58&lt;0,G58&lt;0,J58&lt;0),"Check quantities or amounts",IF(H58="","Check technician rate","Ready for review"))))))</f>
        <v/>
      </c>
    </row>
    <row r="59" ht="38" customHeight="1">
      <c r="A59" s="12" t="n"/>
      <c r="B59" s="14" t="n"/>
      <c r="C59" s="21" t="n"/>
      <c r="D59" s="12" t="n"/>
      <c r="E59" s="21" t="n"/>
      <c r="F59" s="12" t="n"/>
      <c r="G59" s="22" t="n"/>
      <c r="H59" s="16">
        <f>IF(COUNTA(A59:G59,J59,L59:M59)=0,"",IF(E59="","",IFERROR(E59*VLOOKUP(F59,Assumptions!$E$5:$F$8,2,FALSE),"")))</f>
        <v/>
      </c>
      <c r="I59" s="16">
        <f>IF(COUNTA(A59:G59,J59,L59:M59)=0,"",IF(OR(G59="",H59=""),"",IFERROR(G59+H59,"")))</f>
        <v/>
      </c>
      <c r="J59" s="22" t="n"/>
      <c r="K59" s="16">
        <f>IF(COUNTA(A59:G59,J59,L59:M59)=0,"",IF(OR(C59="",J59=""),"",IFERROR(C59*J59,"")))</f>
        <v/>
      </c>
      <c r="L59" s="12" t="n"/>
      <c r="M59" s="12" t="n"/>
      <c r="N59" s="5">
        <f>IF(COUNTA(A59:G59,J59,L59:M59)=0,"",IF(A59="","Check proposal ID",IF(COUNTIF(Proposals!$A$7:$A$106,A59)=0,"Check proposal ID",IF(OR(B59="",C59="",D59="",E59="",F59="",G59="",J59="",L59="",M59=""),"Check required inputs",IF(OR(C59&lt;=0,E59&lt;0,G59&lt;0,J59&lt;0),"Check quantities or amounts",IF(H59="","Check technician rate","Ready for review"))))))</f>
        <v/>
      </c>
    </row>
    <row r="60" ht="38" customHeight="1">
      <c r="A60" s="12" t="n"/>
      <c r="B60" s="14" t="n"/>
      <c r="C60" s="21" t="n"/>
      <c r="D60" s="12" t="n"/>
      <c r="E60" s="21" t="n"/>
      <c r="F60" s="12" t="n"/>
      <c r="G60" s="22" t="n"/>
      <c r="H60" s="19">
        <f>IF(COUNTA(A60:G60,J60,L60:M60)=0,"",IF(E60="","",IFERROR(E60*VLOOKUP(F60,Assumptions!$E$5:$F$8,2,FALSE),"")))</f>
        <v/>
      </c>
      <c r="I60" s="19">
        <f>IF(COUNTA(A60:G60,J60,L60:M60)=0,"",IF(OR(G60="",H60=""),"",IFERROR(G60+H60,"")))</f>
        <v/>
      </c>
      <c r="J60" s="22" t="n"/>
      <c r="K60" s="19">
        <f>IF(COUNTA(A60:G60,J60,L60:M60)=0,"",IF(OR(C60="",J60=""),"",IFERROR(C60*J60,"")))</f>
        <v/>
      </c>
      <c r="L60" s="12" t="n"/>
      <c r="M60" s="12" t="n"/>
      <c r="N60" s="7">
        <f>IF(COUNTA(A60:G60,J60,L60:M60)=0,"",IF(A60="","Check proposal ID",IF(COUNTIF(Proposals!$A$7:$A$106,A60)=0,"Check proposal ID",IF(OR(B60="",C60="",D60="",E60="",F60="",G60="",J60="",L60="",M60=""),"Check required inputs",IF(OR(C60&lt;=0,E60&lt;0,G60&lt;0,J60&lt;0),"Check quantities or amounts",IF(H60="","Check technician rate","Ready for review"))))))</f>
        <v/>
      </c>
    </row>
    <row r="61" ht="38" customHeight="1">
      <c r="A61" s="12" t="n"/>
      <c r="B61" s="14" t="n"/>
      <c r="C61" s="21" t="n"/>
      <c r="D61" s="12" t="n"/>
      <c r="E61" s="21" t="n"/>
      <c r="F61" s="12" t="n"/>
      <c r="G61" s="22" t="n"/>
      <c r="H61" s="16">
        <f>IF(COUNTA(A61:G61,J61,L61:M61)=0,"",IF(E61="","",IFERROR(E61*VLOOKUP(F61,Assumptions!$E$5:$F$8,2,FALSE),"")))</f>
        <v/>
      </c>
      <c r="I61" s="16">
        <f>IF(COUNTA(A61:G61,J61,L61:M61)=0,"",IF(OR(G61="",H61=""),"",IFERROR(G61+H61,"")))</f>
        <v/>
      </c>
      <c r="J61" s="22" t="n"/>
      <c r="K61" s="16">
        <f>IF(COUNTA(A61:G61,J61,L61:M61)=0,"",IF(OR(C61="",J61=""),"",IFERROR(C61*J61,"")))</f>
        <v/>
      </c>
      <c r="L61" s="12" t="n"/>
      <c r="M61" s="12" t="n"/>
      <c r="N61" s="5">
        <f>IF(COUNTA(A61:G61,J61,L61:M61)=0,"",IF(A61="","Check proposal ID",IF(COUNTIF(Proposals!$A$7:$A$106,A61)=0,"Check proposal ID",IF(OR(B61="",C61="",D61="",E61="",F61="",G61="",J61="",L61="",M61=""),"Check required inputs",IF(OR(C61&lt;=0,E61&lt;0,G61&lt;0,J61&lt;0),"Check quantities or amounts",IF(H61="","Check technician rate","Ready for review"))))))</f>
        <v/>
      </c>
    </row>
    <row r="62" ht="38" customHeight="1">
      <c r="A62" s="12" t="n"/>
      <c r="B62" s="14" t="n"/>
      <c r="C62" s="21" t="n"/>
      <c r="D62" s="12" t="n"/>
      <c r="E62" s="21" t="n"/>
      <c r="F62" s="12" t="n"/>
      <c r="G62" s="22" t="n"/>
      <c r="H62" s="19">
        <f>IF(COUNTA(A62:G62,J62,L62:M62)=0,"",IF(E62="","",IFERROR(E62*VLOOKUP(F62,Assumptions!$E$5:$F$8,2,FALSE),"")))</f>
        <v/>
      </c>
      <c r="I62" s="19">
        <f>IF(COUNTA(A62:G62,J62,L62:M62)=0,"",IF(OR(G62="",H62=""),"",IFERROR(G62+H62,"")))</f>
        <v/>
      </c>
      <c r="J62" s="22" t="n"/>
      <c r="K62" s="19">
        <f>IF(COUNTA(A62:G62,J62,L62:M62)=0,"",IF(OR(C62="",J62=""),"",IFERROR(C62*J62,"")))</f>
        <v/>
      </c>
      <c r="L62" s="12" t="n"/>
      <c r="M62" s="12" t="n"/>
      <c r="N62" s="7">
        <f>IF(COUNTA(A62:G62,J62,L62:M62)=0,"",IF(A62="","Check proposal ID",IF(COUNTIF(Proposals!$A$7:$A$106,A62)=0,"Check proposal ID",IF(OR(B62="",C62="",D62="",E62="",F62="",G62="",J62="",L62="",M62=""),"Check required inputs",IF(OR(C62&lt;=0,E62&lt;0,G62&lt;0,J62&lt;0),"Check quantities or amounts",IF(H62="","Check technician rate","Ready for review"))))))</f>
        <v/>
      </c>
    </row>
    <row r="63" ht="38" customHeight="1">
      <c r="A63" s="12" t="n"/>
      <c r="B63" s="14" t="n"/>
      <c r="C63" s="21" t="n"/>
      <c r="D63" s="12" t="n"/>
      <c r="E63" s="21" t="n"/>
      <c r="F63" s="12" t="n"/>
      <c r="G63" s="22" t="n"/>
      <c r="H63" s="16">
        <f>IF(COUNTA(A63:G63,J63,L63:M63)=0,"",IF(E63="","",IFERROR(E63*VLOOKUP(F63,Assumptions!$E$5:$F$8,2,FALSE),"")))</f>
        <v/>
      </c>
      <c r="I63" s="16">
        <f>IF(COUNTA(A63:G63,J63,L63:M63)=0,"",IF(OR(G63="",H63=""),"",IFERROR(G63+H63,"")))</f>
        <v/>
      </c>
      <c r="J63" s="22" t="n"/>
      <c r="K63" s="16">
        <f>IF(COUNTA(A63:G63,J63,L63:M63)=0,"",IF(OR(C63="",J63=""),"",IFERROR(C63*J63,"")))</f>
        <v/>
      </c>
      <c r="L63" s="12" t="n"/>
      <c r="M63" s="12" t="n"/>
      <c r="N63" s="5">
        <f>IF(COUNTA(A63:G63,J63,L63:M63)=0,"",IF(A63="","Check proposal ID",IF(COUNTIF(Proposals!$A$7:$A$106,A63)=0,"Check proposal ID",IF(OR(B63="",C63="",D63="",E63="",F63="",G63="",J63="",L63="",M63=""),"Check required inputs",IF(OR(C63&lt;=0,E63&lt;0,G63&lt;0,J63&lt;0),"Check quantities or amounts",IF(H63="","Check technician rate","Ready for review"))))))</f>
        <v/>
      </c>
    </row>
    <row r="64" ht="38" customHeight="1">
      <c r="A64" s="12" t="n"/>
      <c r="B64" s="14" t="n"/>
      <c r="C64" s="21" t="n"/>
      <c r="D64" s="12" t="n"/>
      <c r="E64" s="21" t="n"/>
      <c r="F64" s="12" t="n"/>
      <c r="G64" s="22" t="n"/>
      <c r="H64" s="19">
        <f>IF(COUNTA(A64:G64,J64,L64:M64)=0,"",IF(E64="","",IFERROR(E64*VLOOKUP(F64,Assumptions!$E$5:$F$8,2,FALSE),"")))</f>
        <v/>
      </c>
      <c r="I64" s="19">
        <f>IF(COUNTA(A64:G64,J64,L64:M64)=0,"",IF(OR(G64="",H64=""),"",IFERROR(G64+H64,"")))</f>
        <v/>
      </c>
      <c r="J64" s="22" t="n"/>
      <c r="K64" s="19">
        <f>IF(COUNTA(A64:G64,J64,L64:M64)=0,"",IF(OR(C64="",J64=""),"",IFERROR(C64*J64,"")))</f>
        <v/>
      </c>
      <c r="L64" s="12" t="n"/>
      <c r="M64" s="12" t="n"/>
      <c r="N64" s="7">
        <f>IF(COUNTA(A64:G64,J64,L64:M64)=0,"",IF(A64="","Check proposal ID",IF(COUNTIF(Proposals!$A$7:$A$106,A64)=0,"Check proposal ID",IF(OR(B64="",C64="",D64="",E64="",F64="",G64="",J64="",L64="",M64=""),"Check required inputs",IF(OR(C64&lt;=0,E64&lt;0,G64&lt;0,J64&lt;0),"Check quantities or amounts",IF(H64="","Check technician rate","Ready for review"))))))</f>
        <v/>
      </c>
    </row>
    <row r="65" ht="38" customHeight="1">
      <c r="A65" s="12" t="n"/>
      <c r="B65" s="14" t="n"/>
      <c r="C65" s="21" t="n"/>
      <c r="D65" s="12" t="n"/>
      <c r="E65" s="21" t="n"/>
      <c r="F65" s="12" t="n"/>
      <c r="G65" s="22" t="n"/>
      <c r="H65" s="16">
        <f>IF(COUNTA(A65:G65,J65,L65:M65)=0,"",IF(E65="","",IFERROR(E65*VLOOKUP(F65,Assumptions!$E$5:$F$8,2,FALSE),"")))</f>
        <v/>
      </c>
      <c r="I65" s="16">
        <f>IF(COUNTA(A65:G65,J65,L65:M65)=0,"",IF(OR(G65="",H65=""),"",IFERROR(G65+H65,"")))</f>
        <v/>
      </c>
      <c r="J65" s="22" t="n"/>
      <c r="K65" s="16">
        <f>IF(COUNTA(A65:G65,J65,L65:M65)=0,"",IF(OR(C65="",J65=""),"",IFERROR(C65*J65,"")))</f>
        <v/>
      </c>
      <c r="L65" s="12" t="n"/>
      <c r="M65" s="12" t="n"/>
      <c r="N65" s="5">
        <f>IF(COUNTA(A65:G65,J65,L65:M65)=0,"",IF(A65="","Check proposal ID",IF(COUNTIF(Proposals!$A$7:$A$106,A65)=0,"Check proposal ID",IF(OR(B65="",C65="",D65="",E65="",F65="",G65="",J65="",L65="",M65=""),"Check required inputs",IF(OR(C65&lt;=0,E65&lt;0,G65&lt;0,J65&lt;0),"Check quantities or amounts",IF(H65="","Check technician rate","Ready for review"))))))</f>
        <v/>
      </c>
    </row>
    <row r="66" ht="38" customHeight="1">
      <c r="A66" s="12" t="n"/>
      <c r="B66" s="14" t="n"/>
      <c r="C66" s="21" t="n"/>
      <c r="D66" s="12" t="n"/>
      <c r="E66" s="21" t="n"/>
      <c r="F66" s="12" t="n"/>
      <c r="G66" s="22" t="n"/>
      <c r="H66" s="19">
        <f>IF(COUNTA(A66:G66,J66,L66:M66)=0,"",IF(E66="","",IFERROR(E66*VLOOKUP(F66,Assumptions!$E$5:$F$8,2,FALSE),"")))</f>
        <v/>
      </c>
      <c r="I66" s="19">
        <f>IF(COUNTA(A66:G66,J66,L66:M66)=0,"",IF(OR(G66="",H66=""),"",IFERROR(G66+H66,"")))</f>
        <v/>
      </c>
      <c r="J66" s="22" t="n"/>
      <c r="K66" s="19">
        <f>IF(COUNTA(A66:G66,J66,L66:M66)=0,"",IF(OR(C66="",J66=""),"",IFERROR(C66*J66,"")))</f>
        <v/>
      </c>
      <c r="L66" s="12" t="n"/>
      <c r="M66" s="12" t="n"/>
      <c r="N66" s="7">
        <f>IF(COUNTA(A66:G66,J66,L66:M66)=0,"",IF(A66="","Check proposal ID",IF(COUNTIF(Proposals!$A$7:$A$106,A66)=0,"Check proposal ID",IF(OR(B66="",C66="",D66="",E66="",F66="",G66="",J66="",L66="",M66=""),"Check required inputs",IF(OR(C66&lt;=0,E66&lt;0,G66&lt;0,J66&lt;0),"Check quantities or amounts",IF(H66="","Check technician rate","Ready for review"))))))</f>
        <v/>
      </c>
    </row>
    <row r="67" ht="38" customHeight="1">
      <c r="A67" s="12" t="n"/>
      <c r="B67" s="14" t="n"/>
      <c r="C67" s="21" t="n"/>
      <c r="D67" s="12" t="n"/>
      <c r="E67" s="21" t="n"/>
      <c r="F67" s="12" t="n"/>
      <c r="G67" s="22" t="n"/>
      <c r="H67" s="16">
        <f>IF(COUNTA(A67:G67,J67,L67:M67)=0,"",IF(E67="","",IFERROR(E67*VLOOKUP(F67,Assumptions!$E$5:$F$8,2,FALSE),"")))</f>
        <v/>
      </c>
      <c r="I67" s="16">
        <f>IF(COUNTA(A67:G67,J67,L67:M67)=0,"",IF(OR(G67="",H67=""),"",IFERROR(G67+H67,"")))</f>
        <v/>
      </c>
      <c r="J67" s="22" t="n"/>
      <c r="K67" s="16">
        <f>IF(COUNTA(A67:G67,J67,L67:M67)=0,"",IF(OR(C67="",J67=""),"",IFERROR(C67*J67,"")))</f>
        <v/>
      </c>
      <c r="L67" s="12" t="n"/>
      <c r="M67" s="12" t="n"/>
      <c r="N67" s="5">
        <f>IF(COUNTA(A67:G67,J67,L67:M67)=0,"",IF(A67="","Check proposal ID",IF(COUNTIF(Proposals!$A$7:$A$106,A67)=0,"Check proposal ID",IF(OR(B67="",C67="",D67="",E67="",F67="",G67="",J67="",L67="",M67=""),"Check required inputs",IF(OR(C67&lt;=0,E67&lt;0,G67&lt;0,J67&lt;0),"Check quantities or amounts",IF(H67="","Check technician rate","Ready for review"))))))</f>
        <v/>
      </c>
    </row>
    <row r="68" ht="38" customHeight="1">
      <c r="A68" s="12" t="n"/>
      <c r="B68" s="14" t="n"/>
      <c r="C68" s="21" t="n"/>
      <c r="D68" s="12" t="n"/>
      <c r="E68" s="21" t="n"/>
      <c r="F68" s="12" t="n"/>
      <c r="G68" s="22" t="n"/>
      <c r="H68" s="19">
        <f>IF(COUNTA(A68:G68,J68,L68:M68)=0,"",IF(E68="","",IFERROR(E68*VLOOKUP(F68,Assumptions!$E$5:$F$8,2,FALSE),"")))</f>
        <v/>
      </c>
      <c r="I68" s="19">
        <f>IF(COUNTA(A68:G68,J68,L68:M68)=0,"",IF(OR(G68="",H68=""),"",IFERROR(G68+H68,"")))</f>
        <v/>
      </c>
      <c r="J68" s="22" t="n"/>
      <c r="K68" s="19">
        <f>IF(COUNTA(A68:G68,J68,L68:M68)=0,"",IF(OR(C68="",J68=""),"",IFERROR(C68*J68,"")))</f>
        <v/>
      </c>
      <c r="L68" s="12" t="n"/>
      <c r="M68" s="12" t="n"/>
      <c r="N68" s="7">
        <f>IF(COUNTA(A68:G68,J68,L68:M68)=0,"",IF(A68="","Check proposal ID",IF(COUNTIF(Proposals!$A$7:$A$106,A68)=0,"Check proposal ID",IF(OR(B68="",C68="",D68="",E68="",F68="",G68="",J68="",L68="",M68=""),"Check required inputs",IF(OR(C68&lt;=0,E68&lt;0,G68&lt;0,J68&lt;0),"Check quantities or amounts",IF(H68="","Check technician rate","Ready for review"))))))</f>
        <v/>
      </c>
    </row>
    <row r="69" ht="38" customHeight="1">
      <c r="A69" s="12" t="n"/>
      <c r="B69" s="14" t="n"/>
      <c r="C69" s="21" t="n"/>
      <c r="D69" s="12" t="n"/>
      <c r="E69" s="21" t="n"/>
      <c r="F69" s="12" t="n"/>
      <c r="G69" s="22" t="n"/>
      <c r="H69" s="16">
        <f>IF(COUNTA(A69:G69,J69,L69:M69)=0,"",IF(E69="","",IFERROR(E69*VLOOKUP(F69,Assumptions!$E$5:$F$8,2,FALSE),"")))</f>
        <v/>
      </c>
      <c r="I69" s="16">
        <f>IF(COUNTA(A69:G69,J69,L69:M69)=0,"",IF(OR(G69="",H69=""),"",IFERROR(G69+H69,"")))</f>
        <v/>
      </c>
      <c r="J69" s="22" t="n"/>
      <c r="K69" s="16">
        <f>IF(COUNTA(A69:G69,J69,L69:M69)=0,"",IF(OR(C69="",J69=""),"",IFERROR(C69*J69,"")))</f>
        <v/>
      </c>
      <c r="L69" s="12" t="n"/>
      <c r="M69" s="12" t="n"/>
      <c r="N69" s="5">
        <f>IF(COUNTA(A69:G69,J69,L69:M69)=0,"",IF(A69="","Check proposal ID",IF(COUNTIF(Proposals!$A$7:$A$106,A69)=0,"Check proposal ID",IF(OR(B69="",C69="",D69="",E69="",F69="",G69="",J69="",L69="",M69=""),"Check required inputs",IF(OR(C69&lt;=0,E69&lt;0,G69&lt;0,J69&lt;0),"Check quantities or amounts",IF(H69="","Check technician rate","Ready for review"))))))</f>
        <v/>
      </c>
    </row>
    <row r="70" ht="38" customHeight="1">
      <c r="A70" s="12" t="n"/>
      <c r="B70" s="14" t="n"/>
      <c r="C70" s="21" t="n"/>
      <c r="D70" s="12" t="n"/>
      <c r="E70" s="21" t="n"/>
      <c r="F70" s="12" t="n"/>
      <c r="G70" s="22" t="n"/>
      <c r="H70" s="19">
        <f>IF(COUNTA(A70:G70,J70,L70:M70)=0,"",IF(E70="","",IFERROR(E70*VLOOKUP(F70,Assumptions!$E$5:$F$8,2,FALSE),"")))</f>
        <v/>
      </c>
      <c r="I70" s="19">
        <f>IF(COUNTA(A70:G70,J70,L70:M70)=0,"",IF(OR(G70="",H70=""),"",IFERROR(G70+H70,"")))</f>
        <v/>
      </c>
      <c r="J70" s="22" t="n"/>
      <c r="K70" s="19">
        <f>IF(COUNTA(A70:G70,J70,L70:M70)=0,"",IF(OR(C70="",J70=""),"",IFERROR(C70*J70,"")))</f>
        <v/>
      </c>
      <c r="L70" s="12" t="n"/>
      <c r="M70" s="12" t="n"/>
      <c r="N70" s="7">
        <f>IF(COUNTA(A70:G70,J70,L70:M70)=0,"",IF(A70="","Check proposal ID",IF(COUNTIF(Proposals!$A$7:$A$106,A70)=0,"Check proposal ID",IF(OR(B70="",C70="",D70="",E70="",F70="",G70="",J70="",L70="",M70=""),"Check required inputs",IF(OR(C70&lt;=0,E70&lt;0,G70&lt;0,J70&lt;0),"Check quantities or amounts",IF(H70="","Check technician rate","Ready for review"))))))</f>
        <v/>
      </c>
    </row>
    <row r="71" ht="38" customHeight="1">
      <c r="A71" s="12" t="n"/>
      <c r="B71" s="14" t="n"/>
      <c r="C71" s="21" t="n"/>
      <c r="D71" s="12" t="n"/>
      <c r="E71" s="21" t="n"/>
      <c r="F71" s="12" t="n"/>
      <c r="G71" s="22" t="n"/>
      <c r="H71" s="16">
        <f>IF(COUNTA(A71:G71,J71,L71:M71)=0,"",IF(E71="","",IFERROR(E71*VLOOKUP(F71,Assumptions!$E$5:$F$8,2,FALSE),"")))</f>
        <v/>
      </c>
      <c r="I71" s="16">
        <f>IF(COUNTA(A71:G71,J71,L71:M71)=0,"",IF(OR(G71="",H71=""),"",IFERROR(G71+H71,"")))</f>
        <v/>
      </c>
      <c r="J71" s="22" t="n"/>
      <c r="K71" s="16">
        <f>IF(COUNTA(A71:G71,J71,L71:M71)=0,"",IF(OR(C71="",J71=""),"",IFERROR(C71*J71,"")))</f>
        <v/>
      </c>
      <c r="L71" s="12" t="n"/>
      <c r="M71" s="12" t="n"/>
      <c r="N71" s="5">
        <f>IF(COUNTA(A71:G71,J71,L71:M71)=0,"",IF(A71="","Check proposal ID",IF(COUNTIF(Proposals!$A$7:$A$106,A71)=0,"Check proposal ID",IF(OR(B71="",C71="",D71="",E71="",F71="",G71="",J71="",L71="",M71=""),"Check required inputs",IF(OR(C71&lt;=0,E71&lt;0,G71&lt;0,J71&lt;0),"Check quantities or amounts",IF(H71="","Check technician rate","Ready for review"))))))</f>
        <v/>
      </c>
    </row>
    <row r="72" ht="38" customHeight="1">
      <c r="A72" s="12" t="n"/>
      <c r="B72" s="14" t="n"/>
      <c r="C72" s="21" t="n"/>
      <c r="D72" s="12" t="n"/>
      <c r="E72" s="21" t="n"/>
      <c r="F72" s="12" t="n"/>
      <c r="G72" s="22" t="n"/>
      <c r="H72" s="19">
        <f>IF(COUNTA(A72:G72,J72,L72:M72)=0,"",IF(E72="","",IFERROR(E72*VLOOKUP(F72,Assumptions!$E$5:$F$8,2,FALSE),"")))</f>
        <v/>
      </c>
      <c r="I72" s="19">
        <f>IF(COUNTA(A72:G72,J72,L72:M72)=0,"",IF(OR(G72="",H72=""),"",IFERROR(G72+H72,"")))</f>
        <v/>
      </c>
      <c r="J72" s="22" t="n"/>
      <c r="K72" s="19">
        <f>IF(COUNTA(A72:G72,J72,L72:M72)=0,"",IF(OR(C72="",J72=""),"",IFERROR(C72*J72,"")))</f>
        <v/>
      </c>
      <c r="L72" s="12" t="n"/>
      <c r="M72" s="12" t="n"/>
      <c r="N72" s="7">
        <f>IF(COUNTA(A72:G72,J72,L72:M72)=0,"",IF(A72="","Check proposal ID",IF(COUNTIF(Proposals!$A$7:$A$106,A72)=0,"Check proposal ID",IF(OR(B72="",C72="",D72="",E72="",F72="",G72="",J72="",L72="",M72=""),"Check required inputs",IF(OR(C72&lt;=0,E72&lt;0,G72&lt;0,J72&lt;0),"Check quantities or amounts",IF(H72="","Check technician rate","Ready for review"))))))</f>
        <v/>
      </c>
    </row>
    <row r="73" ht="38" customHeight="1">
      <c r="A73" s="12" t="n"/>
      <c r="B73" s="14" t="n"/>
      <c r="C73" s="21" t="n"/>
      <c r="D73" s="12" t="n"/>
      <c r="E73" s="21" t="n"/>
      <c r="F73" s="12" t="n"/>
      <c r="G73" s="22" t="n"/>
      <c r="H73" s="16">
        <f>IF(COUNTA(A73:G73,J73,L73:M73)=0,"",IF(E73="","",IFERROR(E73*VLOOKUP(F73,Assumptions!$E$5:$F$8,2,FALSE),"")))</f>
        <v/>
      </c>
      <c r="I73" s="16">
        <f>IF(COUNTA(A73:G73,J73,L73:M73)=0,"",IF(OR(G73="",H73=""),"",IFERROR(G73+H73,"")))</f>
        <v/>
      </c>
      <c r="J73" s="22" t="n"/>
      <c r="K73" s="16">
        <f>IF(COUNTA(A73:G73,J73,L73:M73)=0,"",IF(OR(C73="",J73=""),"",IFERROR(C73*J73,"")))</f>
        <v/>
      </c>
      <c r="L73" s="12" t="n"/>
      <c r="M73" s="12" t="n"/>
      <c r="N73" s="5">
        <f>IF(COUNTA(A73:G73,J73,L73:M73)=0,"",IF(A73="","Check proposal ID",IF(COUNTIF(Proposals!$A$7:$A$106,A73)=0,"Check proposal ID",IF(OR(B73="",C73="",D73="",E73="",F73="",G73="",J73="",L73="",M73=""),"Check required inputs",IF(OR(C73&lt;=0,E73&lt;0,G73&lt;0,J73&lt;0),"Check quantities or amounts",IF(H73="","Check technician rate","Ready for review"))))))</f>
        <v/>
      </c>
    </row>
    <row r="74" ht="38" customHeight="1">
      <c r="A74" s="12" t="n"/>
      <c r="B74" s="14" t="n"/>
      <c r="C74" s="21" t="n"/>
      <c r="D74" s="12" t="n"/>
      <c r="E74" s="21" t="n"/>
      <c r="F74" s="12" t="n"/>
      <c r="G74" s="22" t="n"/>
      <c r="H74" s="19">
        <f>IF(COUNTA(A74:G74,J74,L74:M74)=0,"",IF(E74="","",IFERROR(E74*VLOOKUP(F74,Assumptions!$E$5:$F$8,2,FALSE),"")))</f>
        <v/>
      </c>
      <c r="I74" s="19">
        <f>IF(COUNTA(A74:G74,J74,L74:M74)=0,"",IF(OR(G74="",H74=""),"",IFERROR(G74+H74,"")))</f>
        <v/>
      </c>
      <c r="J74" s="22" t="n"/>
      <c r="K74" s="19">
        <f>IF(COUNTA(A74:G74,J74,L74:M74)=0,"",IF(OR(C74="",J74=""),"",IFERROR(C74*J74,"")))</f>
        <v/>
      </c>
      <c r="L74" s="12" t="n"/>
      <c r="M74" s="12" t="n"/>
      <c r="N74" s="7">
        <f>IF(COUNTA(A74:G74,J74,L74:M74)=0,"",IF(A74="","Check proposal ID",IF(COUNTIF(Proposals!$A$7:$A$106,A74)=0,"Check proposal ID",IF(OR(B74="",C74="",D74="",E74="",F74="",G74="",J74="",L74="",M74=""),"Check required inputs",IF(OR(C74&lt;=0,E74&lt;0,G74&lt;0,J74&lt;0),"Check quantities or amounts",IF(H74="","Check technician rate","Ready for review"))))))</f>
        <v/>
      </c>
    </row>
    <row r="75" ht="38" customHeight="1">
      <c r="A75" s="12" t="n"/>
      <c r="B75" s="14" t="n"/>
      <c r="C75" s="21" t="n"/>
      <c r="D75" s="12" t="n"/>
      <c r="E75" s="21" t="n"/>
      <c r="F75" s="12" t="n"/>
      <c r="G75" s="22" t="n"/>
      <c r="H75" s="16">
        <f>IF(COUNTA(A75:G75,J75,L75:M75)=0,"",IF(E75="","",IFERROR(E75*VLOOKUP(F75,Assumptions!$E$5:$F$8,2,FALSE),"")))</f>
        <v/>
      </c>
      <c r="I75" s="16">
        <f>IF(COUNTA(A75:G75,J75,L75:M75)=0,"",IF(OR(G75="",H75=""),"",IFERROR(G75+H75,"")))</f>
        <v/>
      </c>
      <c r="J75" s="22" t="n"/>
      <c r="K75" s="16">
        <f>IF(COUNTA(A75:G75,J75,L75:M75)=0,"",IF(OR(C75="",J75=""),"",IFERROR(C75*J75,"")))</f>
        <v/>
      </c>
      <c r="L75" s="12" t="n"/>
      <c r="M75" s="12" t="n"/>
      <c r="N75" s="5">
        <f>IF(COUNTA(A75:G75,J75,L75:M75)=0,"",IF(A75="","Check proposal ID",IF(COUNTIF(Proposals!$A$7:$A$106,A75)=0,"Check proposal ID",IF(OR(B75="",C75="",D75="",E75="",F75="",G75="",J75="",L75="",M75=""),"Check required inputs",IF(OR(C75&lt;=0,E75&lt;0,G75&lt;0,J75&lt;0),"Check quantities or amounts",IF(H75="","Check technician rate","Ready for review"))))))</f>
        <v/>
      </c>
    </row>
    <row r="76" ht="38" customHeight="1">
      <c r="A76" s="12" t="n"/>
      <c r="B76" s="14" t="n"/>
      <c r="C76" s="21" t="n"/>
      <c r="D76" s="12" t="n"/>
      <c r="E76" s="21" t="n"/>
      <c r="F76" s="12" t="n"/>
      <c r="G76" s="22" t="n"/>
      <c r="H76" s="19">
        <f>IF(COUNTA(A76:G76,J76,L76:M76)=0,"",IF(E76="","",IFERROR(E76*VLOOKUP(F76,Assumptions!$E$5:$F$8,2,FALSE),"")))</f>
        <v/>
      </c>
      <c r="I76" s="19">
        <f>IF(COUNTA(A76:G76,J76,L76:M76)=0,"",IF(OR(G76="",H76=""),"",IFERROR(G76+H76,"")))</f>
        <v/>
      </c>
      <c r="J76" s="22" t="n"/>
      <c r="K76" s="19">
        <f>IF(COUNTA(A76:G76,J76,L76:M76)=0,"",IF(OR(C76="",J76=""),"",IFERROR(C76*J76,"")))</f>
        <v/>
      </c>
      <c r="L76" s="12" t="n"/>
      <c r="M76" s="12" t="n"/>
      <c r="N76" s="7">
        <f>IF(COUNTA(A76:G76,J76,L76:M76)=0,"",IF(A76="","Check proposal ID",IF(COUNTIF(Proposals!$A$7:$A$106,A76)=0,"Check proposal ID",IF(OR(B76="",C76="",D76="",E76="",F76="",G76="",J76="",L76="",M76=""),"Check required inputs",IF(OR(C76&lt;=0,E76&lt;0,G76&lt;0,J76&lt;0),"Check quantities or amounts",IF(H76="","Check technician rate","Ready for review"))))))</f>
        <v/>
      </c>
    </row>
    <row r="77" ht="38" customHeight="1">
      <c r="A77" s="12" t="n"/>
      <c r="B77" s="14" t="n"/>
      <c r="C77" s="21" t="n"/>
      <c r="D77" s="12" t="n"/>
      <c r="E77" s="21" t="n"/>
      <c r="F77" s="12" t="n"/>
      <c r="G77" s="22" t="n"/>
      <c r="H77" s="16">
        <f>IF(COUNTA(A77:G77,J77,L77:M77)=0,"",IF(E77="","",IFERROR(E77*VLOOKUP(F77,Assumptions!$E$5:$F$8,2,FALSE),"")))</f>
        <v/>
      </c>
      <c r="I77" s="16">
        <f>IF(COUNTA(A77:G77,J77,L77:M77)=0,"",IF(OR(G77="",H77=""),"",IFERROR(G77+H77,"")))</f>
        <v/>
      </c>
      <c r="J77" s="22" t="n"/>
      <c r="K77" s="16">
        <f>IF(COUNTA(A77:G77,J77,L77:M77)=0,"",IF(OR(C77="",J77=""),"",IFERROR(C77*J77,"")))</f>
        <v/>
      </c>
      <c r="L77" s="12" t="n"/>
      <c r="M77" s="12" t="n"/>
      <c r="N77" s="5">
        <f>IF(COUNTA(A77:G77,J77,L77:M77)=0,"",IF(A77="","Check proposal ID",IF(COUNTIF(Proposals!$A$7:$A$106,A77)=0,"Check proposal ID",IF(OR(B77="",C77="",D77="",E77="",F77="",G77="",J77="",L77="",M77=""),"Check required inputs",IF(OR(C77&lt;=0,E77&lt;0,G77&lt;0,J77&lt;0),"Check quantities or amounts",IF(H77="","Check technician rate","Ready for review"))))))</f>
        <v/>
      </c>
    </row>
    <row r="78" ht="38" customHeight="1">
      <c r="A78" s="12" t="n"/>
      <c r="B78" s="14" t="n"/>
      <c r="C78" s="21" t="n"/>
      <c r="D78" s="12" t="n"/>
      <c r="E78" s="21" t="n"/>
      <c r="F78" s="12" t="n"/>
      <c r="G78" s="22" t="n"/>
      <c r="H78" s="19">
        <f>IF(COUNTA(A78:G78,J78,L78:M78)=0,"",IF(E78="","",IFERROR(E78*VLOOKUP(F78,Assumptions!$E$5:$F$8,2,FALSE),"")))</f>
        <v/>
      </c>
      <c r="I78" s="19">
        <f>IF(COUNTA(A78:G78,J78,L78:M78)=0,"",IF(OR(G78="",H78=""),"",IFERROR(G78+H78,"")))</f>
        <v/>
      </c>
      <c r="J78" s="22" t="n"/>
      <c r="K78" s="19">
        <f>IF(COUNTA(A78:G78,J78,L78:M78)=0,"",IF(OR(C78="",J78=""),"",IFERROR(C78*J78,"")))</f>
        <v/>
      </c>
      <c r="L78" s="12" t="n"/>
      <c r="M78" s="12" t="n"/>
      <c r="N78" s="7">
        <f>IF(COUNTA(A78:G78,J78,L78:M78)=0,"",IF(A78="","Check proposal ID",IF(COUNTIF(Proposals!$A$7:$A$106,A78)=0,"Check proposal ID",IF(OR(B78="",C78="",D78="",E78="",F78="",G78="",J78="",L78="",M78=""),"Check required inputs",IF(OR(C78&lt;=0,E78&lt;0,G78&lt;0,J78&lt;0),"Check quantities or amounts",IF(H78="","Check technician rate","Ready for review"))))))</f>
        <v/>
      </c>
    </row>
    <row r="79" ht="38" customHeight="1">
      <c r="A79" s="12" t="n"/>
      <c r="B79" s="14" t="n"/>
      <c r="C79" s="21" t="n"/>
      <c r="D79" s="12" t="n"/>
      <c r="E79" s="21" t="n"/>
      <c r="F79" s="12" t="n"/>
      <c r="G79" s="22" t="n"/>
      <c r="H79" s="16">
        <f>IF(COUNTA(A79:G79,J79,L79:M79)=0,"",IF(E79="","",IFERROR(E79*VLOOKUP(F79,Assumptions!$E$5:$F$8,2,FALSE),"")))</f>
        <v/>
      </c>
      <c r="I79" s="16">
        <f>IF(COUNTA(A79:G79,J79,L79:M79)=0,"",IF(OR(G79="",H79=""),"",IFERROR(G79+H79,"")))</f>
        <v/>
      </c>
      <c r="J79" s="22" t="n"/>
      <c r="K79" s="16">
        <f>IF(COUNTA(A79:G79,J79,L79:M79)=0,"",IF(OR(C79="",J79=""),"",IFERROR(C79*J79,"")))</f>
        <v/>
      </c>
      <c r="L79" s="12" t="n"/>
      <c r="M79" s="12" t="n"/>
      <c r="N79" s="5">
        <f>IF(COUNTA(A79:G79,J79,L79:M79)=0,"",IF(A79="","Check proposal ID",IF(COUNTIF(Proposals!$A$7:$A$106,A79)=0,"Check proposal ID",IF(OR(B79="",C79="",D79="",E79="",F79="",G79="",J79="",L79="",M79=""),"Check required inputs",IF(OR(C79&lt;=0,E79&lt;0,G79&lt;0,J79&lt;0),"Check quantities or amounts",IF(H79="","Check technician rate","Ready for review"))))))</f>
        <v/>
      </c>
    </row>
    <row r="80" ht="38" customHeight="1">
      <c r="A80" s="12" t="n"/>
      <c r="B80" s="14" t="n"/>
      <c r="C80" s="21" t="n"/>
      <c r="D80" s="12" t="n"/>
      <c r="E80" s="21" t="n"/>
      <c r="F80" s="12" t="n"/>
      <c r="G80" s="22" t="n"/>
      <c r="H80" s="19">
        <f>IF(COUNTA(A80:G80,J80,L80:M80)=0,"",IF(E80="","",IFERROR(E80*VLOOKUP(F80,Assumptions!$E$5:$F$8,2,FALSE),"")))</f>
        <v/>
      </c>
      <c r="I80" s="19">
        <f>IF(COUNTA(A80:G80,J80,L80:M80)=0,"",IF(OR(G80="",H80=""),"",IFERROR(G80+H80,"")))</f>
        <v/>
      </c>
      <c r="J80" s="22" t="n"/>
      <c r="K80" s="19">
        <f>IF(COUNTA(A80:G80,J80,L80:M80)=0,"",IF(OR(C80="",J80=""),"",IFERROR(C80*J80,"")))</f>
        <v/>
      </c>
      <c r="L80" s="12" t="n"/>
      <c r="M80" s="12" t="n"/>
      <c r="N80" s="7">
        <f>IF(COUNTA(A80:G80,J80,L80:M80)=0,"",IF(A80="","Check proposal ID",IF(COUNTIF(Proposals!$A$7:$A$106,A80)=0,"Check proposal ID",IF(OR(B80="",C80="",D80="",E80="",F80="",G80="",J80="",L80="",M80=""),"Check required inputs",IF(OR(C80&lt;=0,E80&lt;0,G80&lt;0,J80&lt;0),"Check quantities or amounts",IF(H80="","Check technician rate","Ready for review"))))))</f>
        <v/>
      </c>
    </row>
    <row r="81" ht="38" customHeight="1">
      <c r="A81" s="12" t="n"/>
      <c r="B81" s="14" t="n"/>
      <c r="C81" s="21" t="n"/>
      <c r="D81" s="12" t="n"/>
      <c r="E81" s="21" t="n"/>
      <c r="F81" s="12" t="n"/>
      <c r="G81" s="22" t="n"/>
      <c r="H81" s="16">
        <f>IF(COUNTA(A81:G81,J81,L81:M81)=0,"",IF(E81="","",IFERROR(E81*VLOOKUP(F81,Assumptions!$E$5:$F$8,2,FALSE),"")))</f>
        <v/>
      </c>
      <c r="I81" s="16">
        <f>IF(COUNTA(A81:G81,J81,L81:M81)=0,"",IF(OR(G81="",H81=""),"",IFERROR(G81+H81,"")))</f>
        <v/>
      </c>
      <c r="J81" s="22" t="n"/>
      <c r="K81" s="16">
        <f>IF(COUNTA(A81:G81,J81,L81:M81)=0,"",IF(OR(C81="",J81=""),"",IFERROR(C81*J81,"")))</f>
        <v/>
      </c>
      <c r="L81" s="12" t="n"/>
      <c r="M81" s="12" t="n"/>
      <c r="N81" s="5">
        <f>IF(COUNTA(A81:G81,J81,L81:M81)=0,"",IF(A81="","Check proposal ID",IF(COUNTIF(Proposals!$A$7:$A$106,A81)=0,"Check proposal ID",IF(OR(B81="",C81="",D81="",E81="",F81="",G81="",J81="",L81="",M81=""),"Check required inputs",IF(OR(C81&lt;=0,E81&lt;0,G81&lt;0,J81&lt;0),"Check quantities or amounts",IF(H81="","Check technician rate","Ready for review"))))))</f>
        <v/>
      </c>
    </row>
    <row r="82" ht="38" customHeight="1">
      <c r="A82" s="12" t="n"/>
      <c r="B82" s="14" t="n"/>
      <c r="C82" s="21" t="n"/>
      <c r="D82" s="12" t="n"/>
      <c r="E82" s="21" t="n"/>
      <c r="F82" s="12" t="n"/>
      <c r="G82" s="22" t="n"/>
      <c r="H82" s="19">
        <f>IF(COUNTA(A82:G82,J82,L82:M82)=0,"",IF(E82="","",IFERROR(E82*VLOOKUP(F82,Assumptions!$E$5:$F$8,2,FALSE),"")))</f>
        <v/>
      </c>
      <c r="I82" s="19">
        <f>IF(COUNTA(A82:G82,J82,L82:M82)=0,"",IF(OR(G82="",H82=""),"",IFERROR(G82+H82,"")))</f>
        <v/>
      </c>
      <c r="J82" s="22" t="n"/>
      <c r="K82" s="19">
        <f>IF(COUNTA(A82:G82,J82,L82:M82)=0,"",IF(OR(C82="",J82=""),"",IFERROR(C82*J82,"")))</f>
        <v/>
      </c>
      <c r="L82" s="12" t="n"/>
      <c r="M82" s="12" t="n"/>
      <c r="N82" s="7">
        <f>IF(COUNTA(A82:G82,J82,L82:M82)=0,"",IF(A82="","Check proposal ID",IF(COUNTIF(Proposals!$A$7:$A$106,A82)=0,"Check proposal ID",IF(OR(B82="",C82="",D82="",E82="",F82="",G82="",J82="",L82="",M82=""),"Check required inputs",IF(OR(C82&lt;=0,E82&lt;0,G82&lt;0,J82&lt;0),"Check quantities or amounts",IF(H82="","Check technician rate","Ready for review"))))))</f>
        <v/>
      </c>
    </row>
    <row r="83" ht="38" customHeight="1">
      <c r="A83" s="12" t="n"/>
      <c r="B83" s="14" t="n"/>
      <c r="C83" s="21" t="n"/>
      <c r="D83" s="12" t="n"/>
      <c r="E83" s="21" t="n"/>
      <c r="F83" s="12" t="n"/>
      <c r="G83" s="22" t="n"/>
      <c r="H83" s="16">
        <f>IF(COUNTA(A83:G83,J83,L83:M83)=0,"",IF(E83="","",IFERROR(E83*VLOOKUP(F83,Assumptions!$E$5:$F$8,2,FALSE),"")))</f>
        <v/>
      </c>
      <c r="I83" s="16">
        <f>IF(COUNTA(A83:G83,J83,L83:M83)=0,"",IF(OR(G83="",H83=""),"",IFERROR(G83+H83,"")))</f>
        <v/>
      </c>
      <c r="J83" s="22" t="n"/>
      <c r="K83" s="16">
        <f>IF(COUNTA(A83:G83,J83,L83:M83)=0,"",IF(OR(C83="",J83=""),"",IFERROR(C83*J83,"")))</f>
        <v/>
      </c>
      <c r="L83" s="12" t="n"/>
      <c r="M83" s="12" t="n"/>
      <c r="N83" s="5">
        <f>IF(COUNTA(A83:G83,J83,L83:M83)=0,"",IF(A83="","Check proposal ID",IF(COUNTIF(Proposals!$A$7:$A$106,A83)=0,"Check proposal ID",IF(OR(B83="",C83="",D83="",E83="",F83="",G83="",J83="",L83="",M83=""),"Check required inputs",IF(OR(C83&lt;=0,E83&lt;0,G83&lt;0,J83&lt;0),"Check quantities or amounts",IF(H83="","Check technician rate","Ready for review"))))))</f>
        <v/>
      </c>
    </row>
    <row r="84" ht="38" customHeight="1">
      <c r="A84" s="12" t="n"/>
      <c r="B84" s="14" t="n"/>
      <c r="C84" s="21" t="n"/>
      <c r="D84" s="12" t="n"/>
      <c r="E84" s="21" t="n"/>
      <c r="F84" s="12" t="n"/>
      <c r="G84" s="22" t="n"/>
      <c r="H84" s="19">
        <f>IF(COUNTA(A84:G84,J84,L84:M84)=0,"",IF(E84="","",IFERROR(E84*VLOOKUP(F84,Assumptions!$E$5:$F$8,2,FALSE),"")))</f>
        <v/>
      </c>
      <c r="I84" s="19">
        <f>IF(COUNTA(A84:G84,J84,L84:M84)=0,"",IF(OR(G84="",H84=""),"",IFERROR(G84+H84,"")))</f>
        <v/>
      </c>
      <c r="J84" s="22" t="n"/>
      <c r="K84" s="19">
        <f>IF(COUNTA(A84:G84,J84,L84:M84)=0,"",IF(OR(C84="",J84=""),"",IFERROR(C84*J84,"")))</f>
        <v/>
      </c>
      <c r="L84" s="12" t="n"/>
      <c r="M84" s="12" t="n"/>
      <c r="N84" s="7">
        <f>IF(COUNTA(A84:G84,J84,L84:M84)=0,"",IF(A84="","Check proposal ID",IF(COUNTIF(Proposals!$A$7:$A$106,A84)=0,"Check proposal ID",IF(OR(B84="",C84="",D84="",E84="",F84="",G84="",J84="",L84="",M84=""),"Check required inputs",IF(OR(C84&lt;=0,E84&lt;0,G84&lt;0,J84&lt;0),"Check quantities or amounts",IF(H84="","Check technician rate","Ready for review"))))))</f>
        <v/>
      </c>
    </row>
    <row r="85" ht="38" customHeight="1">
      <c r="A85" s="12" t="n"/>
      <c r="B85" s="14" t="n"/>
      <c r="C85" s="21" t="n"/>
      <c r="D85" s="12" t="n"/>
      <c r="E85" s="21" t="n"/>
      <c r="F85" s="12" t="n"/>
      <c r="G85" s="22" t="n"/>
      <c r="H85" s="16">
        <f>IF(COUNTA(A85:G85,J85,L85:M85)=0,"",IF(E85="","",IFERROR(E85*VLOOKUP(F85,Assumptions!$E$5:$F$8,2,FALSE),"")))</f>
        <v/>
      </c>
      <c r="I85" s="16">
        <f>IF(COUNTA(A85:G85,J85,L85:M85)=0,"",IF(OR(G85="",H85=""),"",IFERROR(G85+H85,"")))</f>
        <v/>
      </c>
      <c r="J85" s="22" t="n"/>
      <c r="K85" s="16">
        <f>IF(COUNTA(A85:G85,J85,L85:M85)=0,"",IF(OR(C85="",J85=""),"",IFERROR(C85*J85,"")))</f>
        <v/>
      </c>
      <c r="L85" s="12" t="n"/>
      <c r="M85" s="12" t="n"/>
      <c r="N85" s="5">
        <f>IF(COUNTA(A85:G85,J85,L85:M85)=0,"",IF(A85="","Check proposal ID",IF(COUNTIF(Proposals!$A$7:$A$106,A85)=0,"Check proposal ID",IF(OR(B85="",C85="",D85="",E85="",F85="",G85="",J85="",L85="",M85=""),"Check required inputs",IF(OR(C85&lt;=0,E85&lt;0,G85&lt;0,J85&lt;0),"Check quantities or amounts",IF(H85="","Check technician rate","Ready for review"))))))</f>
        <v/>
      </c>
    </row>
    <row r="86" ht="38" customHeight="1">
      <c r="A86" s="12" t="n"/>
      <c r="B86" s="14" t="n"/>
      <c r="C86" s="21" t="n"/>
      <c r="D86" s="12" t="n"/>
      <c r="E86" s="21" t="n"/>
      <c r="F86" s="12" t="n"/>
      <c r="G86" s="22" t="n"/>
      <c r="H86" s="19">
        <f>IF(COUNTA(A86:G86,J86,L86:M86)=0,"",IF(E86="","",IFERROR(E86*VLOOKUP(F86,Assumptions!$E$5:$F$8,2,FALSE),"")))</f>
        <v/>
      </c>
      <c r="I86" s="19">
        <f>IF(COUNTA(A86:G86,J86,L86:M86)=0,"",IF(OR(G86="",H86=""),"",IFERROR(G86+H86,"")))</f>
        <v/>
      </c>
      <c r="J86" s="22" t="n"/>
      <c r="K86" s="19">
        <f>IF(COUNTA(A86:G86,J86,L86:M86)=0,"",IF(OR(C86="",J86=""),"",IFERROR(C86*J86,"")))</f>
        <v/>
      </c>
      <c r="L86" s="12" t="n"/>
      <c r="M86" s="12" t="n"/>
      <c r="N86" s="7">
        <f>IF(COUNTA(A86:G86,J86,L86:M86)=0,"",IF(A86="","Check proposal ID",IF(COUNTIF(Proposals!$A$7:$A$106,A86)=0,"Check proposal ID",IF(OR(B86="",C86="",D86="",E86="",F86="",G86="",J86="",L86="",M86=""),"Check required inputs",IF(OR(C86&lt;=0,E86&lt;0,G86&lt;0,J86&lt;0),"Check quantities or amounts",IF(H86="","Check technician rate","Ready for review"))))))</f>
        <v/>
      </c>
    </row>
    <row r="87" ht="38" customHeight="1">
      <c r="A87" s="12" t="n"/>
      <c r="B87" s="14" t="n"/>
      <c r="C87" s="21" t="n"/>
      <c r="D87" s="12" t="n"/>
      <c r="E87" s="21" t="n"/>
      <c r="F87" s="12" t="n"/>
      <c r="G87" s="22" t="n"/>
      <c r="H87" s="16">
        <f>IF(COUNTA(A87:G87,J87,L87:M87)=0,"",IF(E87="","",IFERROR(E87*VLOOKUP(F87,Assumptions!$E$5:$F$8,2,FALSE),"")))</f>
        <v/>
      </c>
      <c r="I87" s="16">
        <f>IF(COUNTA(A87:G87,J87,L87:M87)=0,"",IF(OR(G87="",H87=""),"",IFERROR(G87+H87,"")))</f>
        <v/>
      </c>
      <c r="J87" s="22" t="n"/>
      <c r="K87" s="16">
        <f>IF(COUNTA(A87:G87,J87,L87:M87)=0,"",IF(OR(C87="",J87=""),"",IFERROR(C87*J87,"")))</f>
        <v/>
      </c>
      <c r="L87" s="12" t="n"/>
      <c r="M87" s="12" t="n"/>
      <c r="N87" s="5">
        <f>IF(COUNTA(A87:G87,J87,L87:M87)=0,"",IF(A87="","Check proposal ID",IF(COUNTIF(Proposals!$A$7:$A$106,A87)=0,"Check proposal ID",IF(OR(B87="",C87="",D87="",E87="",F87="",G87="",J87="",L87="",M87=""),"Check required inputs",IF(OR(C87&lt;=0,E87&lt;0,G87&lt;0,J87&lt;0),"Check quantities or amounts",IF(H87="","Check technician rate","Ready for review"))))))</f>
        <v/>
      </c>
    </row>
    <row r="88" ht="38" customHeight="1">
      <c r="A88" s="12" t="n"/>
      <c r="B88" s="14" t="n"/>
      <c r="C88" s="21" t="n"/>
      <c r="D88" s="12" t="n"/>
      <c r="E88" s="21" t="n"/>
      <c r="F88" s="12" t="n"/>
      <c r="G88" s="22" t="n"/>
      <c r="H88" s="19">
        <f>IF(COUNTA(A88:G88,J88,L88:M88)=0,"",IF(E88="","",IFERROR(E88*VLOOKUP(F88,Assumptions!$E$5:$F$8,2,FALSE),"")))</f>
        <v/>
      </c>
      <c r="I88" s="19">
        <f>IF(COUNTA(A88:G88,J88,L88:M88)=0,"",IF(OR(G88="",H88=""),"",IFERROR(G88+H88,"")))</f>
        <v/>
      </c>
      <c r="J88" s="22" t="n"/>
      <c r="K88" s="19">
        <f>IF(COUNTA(A88:G88,J88,L88:M88)=0,"",IF(OR(C88="",J88=""),"",IFERROR(C88*J88,"")))</f>
        <v/>
      </c>
      <c r="L88" s="12" t="n"/>
      <c r="M88" s="12" t="n"/>
      <c r="N88" s="7">
        <f>IF(COUNTA(A88:G88,J88,L88:M88)=0,"",IF(A88="","Check proposal ID",IF(COUNTIF(Proposals!$A$7:$A$106,A88)=0,"Check proposal ID",IF(OR(B88="",C88="",D88="",E88="",F88="",G88="",J88="",L88="",M88=""),"Check required inputs",IF(OR(C88&lt;=0,E88&lt;0,G88&lt;0,J88&lt;0),"Check quantities or amounts",IF(H88="","Check technician rate","Ready for review"))))))</f>
        <v/>
      </c>
    </row>
    <row r="89" ht="38" customHeight="1">
      <c r="A89" s="12" t="n"/>
      <c r="B89" s="14" t="n"/>
      <c r="C89" s="21" t="n"/>
      <c r="D89" s="12" t="n"/>
      <c r="E89" s="21" t="n"/>
      <c r="F89" s="12" t="n"/>
      <c r="G89" s="22" t="n"/>
      <c r="H89" s="16">
        <f>IF(COUNTA(A89:G89,J89,L89:M89)=0,"",IF(E89="","",IFERROR(E89*VLOOKUP(F89,Assumptions!$E$5:$F$8,2,FALSE),"")))</f>
        <v/>
      </c>
      <c r="I89" s="16">
        <f>IF(COUNTA(A89:G89,J89,L89:M89)=0,"",IF(OR(G89="",H89=""),"",IFERROR(G89+H89,"")))</f>
        <v/>
      </c>
      <c r="J89" s="22" t="n"/>
      <c r="K89" s="16">
        <f>IF(COUNTA(A89:G89,J89,L89:M89)=0,"",IF(OR(C89="",J89=""),"",IFERROR(C89*J89,"")))</f>
        <v/>
      </c>
      <c r="L89" s="12" t="n"/>
      <c r="M89" s="12" t="n"/>
      <c r="N89" s="5">
        <f>IF(COUNTA(A89:G89,J89,L89:M89)=0,"",IF(A89="","Check proposal ID",IF(COUNTIF(Proposals!$A$7:$A$106,A89)=0,"Check proposal ID",IF(OR(B89="",C89="",D89="",E89="",F89="",G89="",J89="",L89="",M89=""),"Check required inputs",IF(OR(C89&lt;=0,E89&lt;0,G89&lt;0,J89&lt;0),"Check quantities or amounts",IF(H89="","Check technician rate","Ready for review"))))))</f>
        <v/>
      </c>
    </row>
    <row r="90" ht="38" customHeight="1">
      <c r="A90" s="12" t="n"/>
      <c r="B90" s="14" t="n"/>
      <c r="C90" s="21" t="n"/>
      <c r="D90" s="12" t="n"/>
      <c r="E90" s="21" t="n"/>
      <c r="F90" s="12" t="n"/>
      <c r="G90" s="22" t="n"/>
      <c r="H90" s="19">
        <f>IF(COUNTA(A90:G90,J90,L90:M90)=0,"",IF(E90="","",IFERROR(E90*VLOOKUP(F90,Assumptions!$E$5:$F$8,2,FALSE),"")))</f>
        <v/>
      </c>
      <c r="I90" s="19">
        <f>IF(COUNTA(A90:G90,J90,L90:M90)=0,"",IF(OR(G90="",H90=""),"",IFERROR(G90+H90,"")))</f>
        <v/>
      </c>
      <c r="J90" s="22" t="n"/>
      <c r="K90" s="19">
        <f>IF(COUNTA(A90:G90,J90,L90:M90)=0,"",IF(OR(C90="",J90=""),"",IFERROR(C90*J90,"")))</f>
        <v/>
      </c>
      <c r="L90" s="12" t="n"/>
      <c r="M90" s="12" t="n"/>
      <c r="N90" s="7">
        <f>IF(COUNTA(A90:G90,J90,L90:M90)=0,"",IF(A90="","Check proposal ID",IF(COUNTIF(Proposals!$A$7:$A$106,A90)=0,"Check proposal ID",IF(OR(B90="",C90="",D90="",E90="",F90="",G90="",J90="",L90="",M90=""),"Check required inputs",IF(OR(C90&lt;=0,E90&lt;0,G90&lt;0,J90&lt;0),"Check quantities or amounts",IF(H90="","Check technician rate","Ready for review"))))))</f>
        <v/>
      </c>
    </row>
    <row r="91" ht="38" customHeight="1">
      <c r="A91" s="12" t="n"/>
      <c r="B91" s="14" t="n"/>
      <c r="C91" s="21" t="n"/>
      <c r="D91" s="12" t="n"/>
      <c r="E91" s="21" t="n"/>
      <c r="F91" s="12" t="n"/>
      <c r="G91" s="22" t="n"/>
      <c r="H91" s="16">
        <f>IF(COUNTA(A91:G91,J91,L91:M91)=0,"",IF(E91="","",IFERROR(E91*VLOOKUP(F91,Assumptions!$E$5:$F$8,2,FALSE),"")))</f>
        <v/>
      </c>
      <c r="I91" s="16">
        <f>IF(COUNTA(A91:G91,J91,L91:M91)=0,"",IF(OR(G91="",H91=""),"",IFERROR(G91+H91,"")))</f>
        <v/>
      </c>
      <c r="J91" s="22" t="n"/>
      <c r="K91" s="16">
        <f>IF(COUNTA(A91:G91,J91,L91:M91)=0,"",IF(OR(C91="",J91=""),"",IFERROR(C91*J91,"")))</f>
        <v/>
      </c>
      <c r="L91" s="12" t="n"/>
      <c r="M91" s="12" t="n"/>
      <c r="N91" s="5">
        <f>IF(COUNTA(A91:G91,J91,L91:M91)=0,"",IF(A91="","Check proposal ID",IF(COUNTIF(Proposals!$A$7:$A$106,A91)=0,"Check proposal ID",IF(OR(B91="",C91="",D91="",E91="",F91="",G91="",J91="",L91="",M91=""),"Check required inputs",IF(OR(C91&lt;=0,E91&lt;0,G91&lt;0,J91&lt;0),"Check quantities or amounts",IF(H91="","Check technician rate","Ready for review"))))))</f>
        <v/>
      </c>
    </row>
    <row r="92" ht="38" customHeight="1">
      <c r="A92" s="12" t="n"/>
      <c r="B92" s="14" t="n"/>
      <c r="C92" s="21" t="n"/>
      <c r="D92" s="12" t="n"/>
      <c r="E92" s="21" t="n"/>
      <c r="F92" s="12" t="n"/>
      <c r="G92" s="22" t="n"/>
      <c r="H92" s="19">
        <f>IF(COUNTA(A92:G92,J92,L92:M92)=0,"",IF(E92="","",IFERROR(E92*VLOOKUP(F92,Assumptions!$E$5:$F$8,2,FALSE),"")))</f>
        <v/>
      </c>
      <c r="I92" s="19">
        <f>IF(COUNTA(A92:G92,J92,L92:M92)=0,"",IF(OR(G92="",H92=""),"",IFERROR(G92+H92,"")))</f>
        <v/>
      </c>
      <c r="J92" s="22" t="n"/>
      <c r="K92" s="19">
        <f>IF(COUNTA(A92:G92,J92,L92:M92)=0,"",IF(OR(C92="",J92=""),"",IFERROR(C92*J92,"")))</f>
        <v/>
      </c>
      <c r="L92" s="12" t="n"/>
      <c r="M92" s="12" t="n"/>
      <c r="N92" s="7">
        <f>IF(COUNTA(A92:G92,J92,L92:M92)=0,"",IF(A92="","Check proposal ID",IF(COUNTIF(Proposals!$A$7:$A$106,A92)=0,"Check proposal ID",IF(OR(B92="",C92="",D92="",E92="",F92="",G92="",J92="",L92="",M92=""),"Check required inputs",IF(OR(C92&lt;=0,E92&lt;0,G92&lt;0,J92&lt;0),"Check quantities or amounts",IF(H92="","Check technician rate","Ready for review"))))))</f>
        <v/>
      </c>
    </row>
    <row r="93" ht="38" customHeight="1">
      <c r="A93" s="12" t="n"/>
      <c r="B93" s="14" t="n"/>
      <c r="C93" s="21" t="n"/>
      <c r="D93" s="12" t="n"/>
      <c r="E93" s="21" t="n"/>
      <c r="F93" s="12" t="n"/>
      <c r="G93" s="22" t="n"/>
      <c r="H93" s="16">
        <f>IF(COUNTA(A93:G93,J93,L93:M93)=0,"",IF(E93="","",IFERROR(E93*VLOOKUP(F93,Assumptions!$E$5:$F$8,2,FALSE),"")))</f>
        <v/>
      </c>
      <c r="I93" s="16">
        <f>IF(COUNTA(A93:G93,J93,L93:M93)=0,"",IF(OR(G93="",H93=""),"",IFERROR(G93+H93,"")))</f>
        <v/>
      </c>
      <c r="J93" s="22" t="n"/>
      <c r="K93" s="16">
        <f>IF(COUNTA(A93:G93,J93,L93:M93)=0,"",IF(OR(C93="",J93=""),"",IFERROR(C93*J93,"")))</f>
        <v/>
      </c>
      <c r="L93" s="12" t="n"/>
      <c r="M93" s="12" t="n"/>
      <c r="N93" s="5">
        <f>IF(COUNTA(A93:G93,J93,L93:M93)=0,"",IF(A93="","Check proposal ID",IF(COUNTIF(Proposals!$A$7:$A$106,A93)=0,"Check proposal ID",IF(OR(B93="",C93="",D93="",E93="",F93="",G93="",J93="",L93="",M93=""),"Check required inputs",IF(OR(C93&lt;=0,E93&lt;0,G93&lt;0,J93&lt;0),"Check quantities or amounts",IF(H93="","Check technician rate","Ready for review"))))))</f>
        <v/>
      </c>
    </row>
    <row r="94" ht="38" customHeight="1">
      <c r="A94" s="12" t="n"/>
      <c r="B94" s="14" t="n"/>
      <c r="C94" s="21" t="n"/>
      <c r="D94" s="12" t="n"/>
      <c r="E94" s="21" t="n"/>
      <c r="F94" s="12" t="n"/>
      <c r="G94" s="22" t="n"/>
      <c r="H94" s="19">
        <f>IF(COUNTA(A94:G94,J94,L94:M94)=0,"",IF(E94="","",IFERROR(E94*VLOOKUP(F94,Assumptions!$E$5:$F$8,2,FALSE),"")))</f>
        <v/>
      </c>
      <c r="I94" s="19">
        <f>IF(COUNTA(A94:G94,J94,L94:M94)=0,"",IF(OR(G94="",H94=""),"",IFERROR(G94+H94,"")))</f>
        <v/>
      </c>
      <c r="J94" s="22" t="n"/>
      <c r="K94" s="19">
        <f>IF(COUNTA(A94:G94,J94,L94:M94)=0,"",IF(OR(C94="",J94=""),"",IFERROR(C94*J94,"")))</f>
        <v/>
      </c>
      <c r="L94" s="12" t="n"/>
      <c r="M94" s="12" t="n"/>
      <c r="N94" s="7">
        <f>IF(COUNTA(A94:G94,J94,L94:M94)=0,"",IF(A94="","Check proposal ID",IF(COUNTIF(Proposals!$A$7:$A$106,A94)=0,"Check proposal ID",IF(OR(B94="",C94="",D94="",E94="",F94="",G94="",J94="",L94="",M94=""),"Check required inputs",IF(OR(C94&lt;=0,E94&lt;0,G94&lt;0,J94&lt;0),"Check quantities or amounts",IF(H94="","Check technician rate","Ready for review"))))))</f>
        <v/>
      </c>
    </row>
    <row r="95" ht="38" customHeight="1">
      <c r="A95" s="12" t="n"/>
      <c r="B95" s="14" t="n"/>
      <c r="C95" s="21" t="n"/>
      <c r="D95" s="12" t="n"/>
      <c r="E95" s="21" t="n"/>
      <c r="F95" s="12" t="n"/>
      <c r="G95" s="22" t="n"/>
      <c r="H95" s="16">
        <f>IF(COUNTA(A95:G95,J95,L95:M95)=0,"",IF(E95="","",IFERROR(E95*VLOOKUP(F95,Assumptions!$E$5:$F$8,2,FALSE),"")))</f>
        <v/>
      </c>
      <c r="I95" s="16">
        <f>IF(COUNTA(A95:G95,J95,L95:M95)=0,"",IF(OR(G95="",H95=""),"",IFERROR(G95+H95,"")))</f>
        <v/>
      </c>
      <c r="J95" s="22" t="n"/>
      <c r="K95" s="16">
        <f>IF(COUNTA(A95:G95,J95,L95:M95)=0,"",IF(OR(C95="",J95=""),"",IFERROR(C95*J95,"")))</f>
        <v/>
      </c>
      <c r="L95" s="12" t="n"/>
      <c r="M95" s="12" t="n"/>
      <c r="N95" s="5">
        <f>IF(COUNTA(A95:G95,J95,L95:M95)=0,"",IF(A95="","Check proposal ID",IF(COUNTIF(Proposals!$A$7:$A$106,A95)=0,"Check proposal ID",IF(OR(B95="",C95="",D95="",E95="",F95="",G95="",J95="",L95="",M95=""),"Check required inputs",IF(OR(C95&lt;=0,E95&lt;0,G95&lt;0,J95&lt;0),"Check quantities or amounts",IF(H95="","Check technician rate","Ready for review"))))))</f>
        <v/>
      </c>
    </row>
    <row r="96" ht="38" customHeight="1">
      <c r="A96" s="12" t="n"/>
      <c r="B96" s="14" t="n"/>
      <c r="C96" s="21" t="n"/>
      <c r="D96" s="12" t="n"/>
      <c r="E96" s="21" t="n"/>
      <c r="F96" s="12" t="n"/>
      <c r="G96" s="22" t="n"/>
      <c r="H96" s="19">
        <f>IF(COUNTA(A96:G96,J96,L96:M96)=0,"",IF(E96="","",IFERROR(E96*VLOOKUP(F96,Assumptions!$E$5:$F$8,2,FALSE),"")))</f>
        <v/>
      </c>
      <c r="I96" s="19">
        <f>IF(COUNTA(A96:G96,J96,L96:M96)=0,"",IF(OR(G96="",H96=""),"",IFERROR(G96+H96,"")))</f>
        <v/>
      </c>
      <c r="J96" s="22" t="n"/>
      <c r="K96" s="19">
        <f>IF(COUNTA(A96:G96,J96,L96:M96)=0,"",IF(OR(C96="",J96=""),"",IFERROR(C96*J96,"")))</f>
        <v/>
      </c>
      <c r="L96" s="12" t="n"/>
      <c r="M96" s="12" t="n"/>
      <c r="N96" s="7">
        <f>IF(COUNTA(A96:G96,J96,L96:M96)=0,"",IF(A96="","Check proposal ID",IF(COUNTIF(Proposals!$A$7:$A$106,A96)=0,"Check proposal ID",IF(OR(B96="",C96="",D96="",E96="",F96="",G96="",J96="",L96="",M96=""),"Check required inputs",IF(OR(C96&lt;=0,E96&lt;0,G96&lt;0,J96&lt;0),"Check quantities or amounts",IF(H96="","Check technician rate","Ready for review"))))))</f>
        <v/>
      </c>
    </row>
    <row r="97" ht="38" customHeight="1">
      <c r="A97" s="12" t="n"/>
      <c r="B97" s="14" t="n"/>
      <c r="C97" s="21" t="n"/>
      <c r="D97" s="12" t="n"/>
      <c r="E97" s="21" t="n"/>
      <c r="F97" s="12" t="n"/>
      <c r="G97" s="22" t="n"/>
      <c r="H97" s="16">
        <f>IF(COUNTA(A97:G97,J97,L97:M97)=0,"",IF(E97="","",IFERROR(E97*VLOOKUP(F97,Assumptions!$E$5:$F$8,2,FALSE),"")))</f>
        <v/>
      </c>
      <c r="I97" s="16">
        <f>IF(COUNTA(A97:G97,J97,L97:M97)=0,"",IF(OR(G97="",H97=""),"",IFERROR(G97+H97,"")))</f>
        <v/>
      </c>
      <c r="J97" s="22" t="n"/>
      <c r="K97" s="16">
        <f>IF(COUNTA(A97:G97,J97,L97:M97)=0,"",IF(OR(C97="",J97=""),"",IFERROR(C97*J97,"")))</f>
        <v/>
      </c>
      <c r="L97" s="12" t="n"/>
      <c r="M97" s="12" t="n"/>
      <c r="N97" s="5">
        <f>IF(COUNTA(A97:G97,J97,L97:M97)=0,"",IF(A97="","Check proposal ID",IF(COUNTIF(Proposals!$A$7:$A$106,A97)=0,"Check proposal ID",IF(OR(B97="",C97="",D97="",E97="",F97="",G97="",J97="",L97="",M97=""),"Check required inputs",IF(OR(C97&lt;=0,E97&lt;0,G97&lt;0,J97&lt;0),"Check quantities or amounts",IF(H97="","Check technician rate","Ready for review"))))))</f>
        <v/>
      </c>
    </row>
    <row r="98" ht="38" customHeight="1">
      <c r="A98" s="12" t="n"/>
      <c r="B98" s="14" t="n"/>
      <c r="C98" s="21" t="n"/>
      <c r="D98" s="12" t="n"/>
      <c r="E98" s="21" t="n"/>
      <c r="F98" s="12" t="n"/>
      <c r="G98" s="22" t="n"/>
      <c r="H98" s="19">
        <f>IF(COUNTA(A98:G98,J98,L98:M98)=0,"",IF(E98="","",IFERROR(E98*VLOOKUP(F98,Assumptions!$E$5:$F$8,2,FALSE),"")))</f>
        <v/>
      </c>
      <c r="I98" s="19">
        <f>IF(COUNTA(A98:G98,J98,L98:M98)=0,"",IF(OR(G98="",H98=""),"",IFERROR(G98+H98,"")))</f>
        <v/>
      </c>
      <c r="J98" s="22" t="n"/>
      <c r="K98" s="19">
        <f>IF(COUNTA(A98:G98,J98,L98:M98)=0,"",IF(OR(C98="",J98=""),"",IFERROR(C98*J98,"")))</f>
        <v/>
      </c>
      <c r="L98" s="12" t="n"/>
      <c r="M98" s="12" t="n"/>
      <c r="N98" s="7">
        <f>IF(COUNTA(A98:G98,J98,L98:M98)=0,"",IF(A98="","Check proposal ID",IF(COUNTIF(Proposals!$A$7:$A$106,A98)=0,"Check proposal ID",IF(OR(B98="",C98="",D98="",E98="",F98="",G98="",J98="",L98="",M98=""),"Check required inputs",IF(OR(C98&lt;=0,E98&lt;0,G98&lt;0,J98&lt;0),"Check quantities or amounts",IF(H98="","Check technician rate","Ready for review"))))))</f>
        <v/>
      </c>
    </row>
    <row r="99" ht="38" customHeight="1">
      <c r="A99" s="12" t="n"/>
      <c r="B99" s="14" t="n"/>
      <c r="C99" s="21" t="n"/>
      <c r="D99" s="12" t="n"/>
      <c r="E99" s="21" t="n"/>
      <c r="F99" s="12" t="n"/>
      <c r="G99" s="22" t="n"/>
      <c r="H99" s="16">
        <f>IF(COUNTA(A99:G99,J99,L99:M99)=0,"",IF(E99="","",IFERROR(E99*VLOOKUP(F99,Assumptions!$E$5:$F$8,2,FALSE),"")))</f>
        <v/>
      </c>
      <c r="I99" s="16">
        <f>IF(COUNTA(A99:G99,J99,L99:M99)=0,"",IF(OR(G99="",H99=""),"",IFERROR(G99+H99,"")))</f>
        <v/>
      </c>
      <c r="J99" s="22" t="n"/>
      <c r="K99" s="16">
        <f>IF(COUNTA(A99:G99,J99,L99:M99)=0,"",IF(OR(C99="",J99=""),"",IFERROR(C99*J99,"")))</f>
        <v/>
      </c>
      <c r="L99" s="12" t="n"/>
      <c r="M99" s="12" t="n"/>
      <c r="N99" s="5">
        <f>IF(COUNTA(A99:G99,J99,L99:M99)=0,"",IF(A99="","Check proposal ID",IF(COUNTIF(Proposals!$A$7:$A$106,A99)=0,"Check proposal ID",IF(OR(B99="",C99="",D99="",E99="",F99="",G99="",J99="",L99="",M99=""),"Check required inputs",IF(OR(C99&lt;=0,E99&lt;0,G99&lt;0,J99&lt;0),"Check quantities or amounts",IF(H99="","Check technician rate","Ready for review"))))))</f>
        <v/>
      </c>
    </row>
    <row r="100" ht="38" customHeight="1">
      <c r="A100" s="12" t="n"/>
      <c r="B100" s="14" t="n"/>
      <c r="C100" s="21" t="n"/>
      <c r="D100" s="12" t="n"/>
      <c r="E100" s="21" t="n"/>
      <c r="F100" s="12" t="n"/>
      <c r="G100" s="22" t="n"/>
      <c r="H100" s="19">
        <f>IF(COUNTA(A100:G100,J100,L100:M100)=0,"",IF(E100="","",IFERROR(E100*VLOOKUP(F100,Assumptions!$E$5:$F$8,2,FALSE),"")))</f>
        <v/>
      </c>
      <c r="I100" s="19">
        <f>IF(COUNTA(A100:G100,J100,L100:M100)=0,"",IF(OR(G100="",H100=""),"",IFERROR(G100+H100,"")))</f>
        <v/>
      </c>
      <c r="J100" s="22" t="n"/>
      <c r="K100" s="19">
        <f>IF(COUNTA(A100:G100,J100,L100:M100)=0,"",IF(OR(C100="",J100=""),"",IFERROR(C100*J100,"")))</f>
        <v/>
      </c>
      <c r="L100" s="12" t="n"/>
      <c r="M100" s="12" t="n"/>
      <c r="N100" s="7">
        <f>IF(COUNTA(A100:G100,J100,L100:M100)=0,"",IF(A100="","Check proposal ID",IF(COUNTIF(Proposals!$A$7:$A$106,A100)=0,"Check proposal ID",IF(OR(B100="",C100="",D100="",E100="",F100="",G100="",J100="",L100="",M100=""),"Check required inputs",IF(OR(C100&lt;=0,E100&lt;0,G100&lt;0,J100&lt;0),"Check quantities or amounts",IF(H100="","Check technician rate","Ready for review"))))))</f>
        <v/>
      </c>
    </row>
    <row r="101" ht="38" customHeight="1">
      <c r="A101" s="12" t="n"/>
      <c r="B101" s="14" t="n"/>
      <c r="C101" s="21" t="n"/>
      <c r="D101" s="12" t="n"/>
      <c r="E101" s="21" t="n"/>
      <c r="F101" s="12" t="n"/>
      <c r="G101" s="22" t="n"/>
      <c r="H101" s="16">
        <f>IF(COUNTA(A101:G101,J101,L101:M101)=0,"",IF(E101="","",IFERROR(E101*VLOOKUP(F101,Assumptions!$E$5:$F$8,2,FALSE),"")))</f>
        <v/>
      </c>
      <c r="I101" s="16">
        <f>IF(COUNTA(A101:G101,J101,L101:M101)=0,"",IF(OR(G101="",H101=""),"",IFERROR(G101+H101,"")))</f>
        <v/>
      </c>
      <c r="J101" s="22" t="n"/>
      <c r="K101" s="16">
        <f>IF(COUNTA(A101:G101,J101,L101:M101)=0,"",IF(OR(C101="",J101=""),"",IFERROR(C101*J101,"")))</f>
        <v/>
      </c>
      <c r="L101" s="12" t="n"/>
      <c r="M101" s="12" t="n"/>
      <c r="N101" s="5">
        <f>IF(COUNTA(A101:G101,J101,L101:M101)=0,"",IF(A101="","Check proposal ID",IF(COUNTIF(Proposals!$A$7:$A$106,A101)=0,"Check proposal ID",IF(OR(B101="",C101="",D101="",E101="",F101="",G101="",J101="",L101="",M101=""),"Check required inputs",IF(OR(C101&lt;=0,E101&lt;0,G101&lt;0,J101&lt;0),"Check quantities or amounts",IF(H101="","Check technician rate","Ready for review"))))))</f>
        <v/>
      </c>
    </row>
    <row r="102" ht="38" customHeight="1">
      <c r="A102" s="12" t="n"/>
      <c r="B102" s="14" t="n"/>
      <c r="C102" s="21" t="n"/>
      <c r="D102" s="12" t="n"/>
      <c r="E102" s="21" t="n"/>
      <c r="F102" s="12" t="n"/>
      <c r="G102" s="22" t="n"/>
      <c r="H102" s="19">
        <f>IF(COUNTA(A102:G102,J102,L102:M102)=0,"",IF(E102="","",IFERROR(E102*VLOOKUP(F102,Assumptions!$E$5:$F$8,2,FALSE),"")))</f>
        <v/>
      </c>
      <c r="I102" s="19">
        <f>IF(COUNTA(A102:G102,J102,L102:M102)=0,"",IF(OR(G102="",H102=""),"",IFERROR(G102+H102,"")))</f>
        <v/>
      </c>
      <c r="J102" s="22" t="n"/>
      <c r="K102" s="19">
        <f>IF(COUNTA(A102:G102,J102,L102:M102)=0,"",IF(OR(C102="",J102=""),"",IFERROR(C102*J102,"")))</f>
        <v/>
      </c>
      <c r="L102" s="12" t="n"/>
      <c r="M102" s="12" t="n"/>
      <c r="N102" s="7">
        <f>IF(COUNTA(A102:G102,J102,L102:M102)=0,"",IF(A102="","Check proposal ID",IF(COUNTIF(Proposals!$A$7:$A$106,A102)=0,"Check proposal ID",IF(OR(B102="",C102="",D102="",E102="",F102="",G102="",J102="",L102="",M102=""),"Check required inputs",IF(OR(C102&lt;=0,E102&lt;0,G102&lt;0,J102&lt;0),"Check quantities or amounts",IF(H102="","Check technician rate","Ready for review"))))))</f>
        <v/>
      </c>
    </row>
    <row r="103" ht="38" customHeight="1">
      <c r="A103" s="12" t="n"/>
      <c r="B103" s="14" t="n"/>
      <c r="C103" s="21" t="n"/>
      <c r="D103" s="12" t="n"/>
      <c r="E103" s="21" t="n"/>
      <c r="F103" s="12" t="n"/>
      <c r="G103" s="22" t="n"/>
      <c r="H103" s="16">
        <f>IF(COUNTA(A103:G103,J103,L103:M103)=0,"",IF(E103="","",IFERROR(E103*VLOOKUP(F103,Assumptions!$E$5:$F$8,2,FALSE),"")))</f>
        <v/>
      </c>
      <c r="I103" s="16">
        <f>IF(COUNTA(A103:G103,J103,L103:M103)=0,"",IF(OR(G103="",H103=""),"",IFERROR(G103+H103,"")))</f>
        <v/>
      </c>
      <c r="J103" s="22" t="n"/>
      <c r="K103" s="16">
        <f>IF(COUNTA(A103:G103,J103,L103:M103)=0,"",IF(OR(C103="",J103=""),"",IFERROR(C103*J103,"")))</f>
        <v/>
      </c>
      <c r="L103" s="12" t="n"/>
      <c r="M103" s="12" t="n"/>
      <c r="N103" s="5">
        <f>IF(COUNTA(A103:G103,J103,L103:M103)=0,"",IF(A103="","Check proposal ID",IF(COUNTIF(Proposals!$A$7:$A$106,A103)=0,"Check proposal ID",IF(OR(B103="",C103="",D103="",E103="",F103="",G103="",J103="",L103="",M103=""),"Check required inputs",IF(OR(C103&lt;=0,E103&lt;0,G103&lt;0,J103&lt;0),"Check quantities or amounts",IF(H103="","Check technician rate","Ready for review"))))))</f>
        <v/>
      </c>
    </row>
    <row r="104" ht="38" customHeight="1">
      <c r="A104" s="12" t="n"/>
      <c r="B104" s="14" t="n"/>
      <c r="C104" s="21" t="n"/>
      <c r="D104" s="12" t="n"/>
      <c r="E104" s="21" t="n"/>
      <c r="F104" s="12" t="n"/>
      <c r="G104" s="22" t="n"/>
      <c r="H104" s="19">
        <f>IF(COUNTA(A104:G104,J104,L104:M104)=0,"",IF(E104="","",IFERROR(E104*VLOOKUP(F104,Assumptions!$E$5:$F$8,2,FALSE),"")))</f>
        <v/>
      </c>
      <c r="I104" s="19">
        <f>IF(COUNTA(A104:G104,J104,L104:M104)=0,"",IF(OR(G104="",H104=""),"",IFERROR(G104+H104,"")))</f>
        <v/>
      </c>
      <c r="J104" s="22" t="n"/>
      <c r="K104" s="19">
        <f>IF(COUNTA(A104:G104,J104,L104:M104)=0,"",IF(OR(C104="",J104=""),"",IFERROR(C104*J104,"")))</f>
        <v/>
      </c>
      <c r="L104" s="12" t="n"/>
      <c r="M104" s="12" t="n"/>
      <c r="N104" s="7">
        <f>IF(COUNTA(A104:G104,J104,L104:M104)=0,"",IF(A104="","Check proposal ID",IF(COUNTIF(Proposals!$A$7:$A$106,A104)=0,"Check proposal ID",IF(OR(B104="",C104="",D104="",E104="",F104="",G104="",J104="",L104="",M104=""),"Check required inputs",IF(OR(C104&lt;=0,E104&lt;0,G104&lt;0,J104&lt;0),"Check quantities or amounts",IF(H104="","Check technician rate","Ready for review"))))))</f>
        <v/>
      </c>
    </row>
    <row r="105" ht="38" customHeight="1">
      <c r="A105" s="12" t="n"/>
      <c r="B105" s="14" t="n"/>
      <c r="C105" s="21" t="n"/>
      <c r="D105" s="12" t="n"/>
      <c r="E105" s="21" t="n"/>
      <c r="F105" s="12" t="n"/>
      <c r="G105" s="22" t="n"/>
      <c r="H105" s="16">
        <f>IF(COUNTA(A105:G105,J105,L105:M105)=0,"",IF(E105="","",IFERROR(E105*VLOOKUP(F105,Assumptions!$E$5:$F$8,2,FALSE),"")))</f>
        <v/>
      </c>
      <c r="I105" s="16">
        <f>IF(COUNTA(A105:G105,J105,L105:M105)=0,"",IF(OR(G105="",H105=""),"",IFERROR(G105+H105,"")))</f>
        <v/>
      </c>
      <c r="J105" s="22" t="n"/>
      <c r="K105" s="16">
        <f>IF(COUNTA(A105:G105,J105,L105:M105)=0,"",IF(OR(C105="",J105=""),"",IFERROR(C105*J105,"")))</f>
        <v/>
      </c>
      <c r="L105" s="12" t="n"/>
      <c r="M105" s="12" t="n"/>
      <c r="N105" s="5">
        <f>IF(COUNTA(A105:G105,J105,L105:M105)=0,"",IF(A105="","Check proposal ID",IF(COUNTIF(Proposals!$A$7:$A$106,A105)=0,"Check proposal ID",IF(OR(B105="",C105="",D105="",E105="",F105="",G105="",J105="",L105="",M105=""),"Check required inputs",IF(OR(C105&lt;=0,E105&lt;0,G105&lt;0,J105&lt;0),"Check quantities or amounts",IF(H105="","Check technician rate","Ready for review"))))))</f>
        <v/>
      </c>
    </row>
    <row r="106" ht="38" customHeight="1">
      <c r="A106" s="12" t="n"/>
      <c r="B106" s="14" t="n"/>
      <c r="C106" s="21" t="n"/>
      <c r="D106" s="12" t="n"/>
      <c r="E106" s="21" t="n"/>
      <c r="F106" s="12" t="n"/>
      <c r="G106" s="22" t="n"/>
      <c r="H106" s="19">
        <f>IF(COUNTA(A106:G106,J106,L106:M106)=0,"",IF(E106="","",IFERROR(E106*VLOOKUP(F106,Assumptions!$E$5:$F$8,2,FALSE),"")))</f>
        <v/>
      </c>
      <c r="I106" s="19">
        <f>IF(COUNTA(A106:G106,J106,L106:M106)=0,"",IF(OR(G106="",H106=""),"",IFERROR(G106+H106,"")))</f>
        <v/>
      </c>
      <c r="J106" s="22" t="n"/>
      <c r="K106" s="19">
        <f>IF(COUNTA(A106:G106,J106,L106:M106)=0,"",IF(OR(C106="",J106=""),"",IFERROR(C106*J106,"")))</f>
        <v/>
      </c>
      <c r="L106" s="12" t="n"/>
      <c r="M106" s="12" t="n"/>
      <c r="N106" s="7">
        <f>IF(COUNTA(A106:G106,J106,L106:M106)=0,"",IF(A106="","Check proposal ID",IF(COUNTIF(Proposals!$A$7:$A$106,A106)=0,"Check proposal ID",IF(OR(B106="",C106="",D106="",E106="",F106="",G106="",J106="",L106="",M106=""),"Check required inputs",IF(OR(C106&lt;=0,E106&lt;0,G106&lt;0,J106&lt;0),"Check quantities or amounts",IF(H106="","Check technician rate","Ready for review"))))))</f>
        <v/>
      </c>
    </row>
  </sheetData>
  <autoFilter ref="A6:N106"/>
  <mergeCells count="1">
    <mergeCell ref="A1:N1"/>
  </mergeCells>
  <conditionalFormatting sqref="N7:N106">
    <cfRule type="expression" priority="1" dxfId="0">
      <formula>$N7="Ready for review"</formula>
    </cfRule>
    <cfRule type="expression" priority="2" dxfId="1">
      <formula>LEFT($N7,5)="Check"</formula>
    </cfRule>
  </conditionalFormatting>
  <conditionalFormatting sqref="M7:M106">
    <cfRule type="expression" priority="3" dxfId="0">
      <formula>$M7="Included"</formula>
    </cfRule>
    <cfRule type="expression" priority="4" dxfId="2">
      <formula>OR($M7="Alternate",$M7="Excluded")</formula>
    </cfRule>
  </conditionalFormatting>
  <dataValidations count="8">
    <dataValidation sqref="C7:C106" showDropDown="0" showInputMessage="1" showErrorMessage="1" allowBlank="0" errorTitle="Check quantity" error="Enter a quantity greater than zero and no more than 9,999." promptTitle="Check quantity" prompt="Enter a quantity greater than zero and no more than 9,999." type="decimal" errorStyle="stop" operator="between">
      <formula1>0.01</formula1>
      <formula2>9999</formula2>
    </dataValidation>
    <dataValidation sqref="D7:D106" showDropDown="0" showInputMessage="1" showErrorMessage="1" allowBlank="0" errorTitle="Choose a unit" error="Select a unit used for the line item." promptTitle="Choose a unit" prompt="Select a unit used for the line item." type="list" errorStyle="stop">
      <formula1>"each,job,hour,foot,pound,ton"</formula1>
    </dataValidation>
    <dataValidation sqref="E7:E106" showDropDown="0" showInputMessage="1" showErrorMessage="1" allowBlank="0" errorTitle="Check labor hours" error="Enter labor hours from 0 through 500." promptTitle="Check labor hours" prompt="Enter labor hours from 0 through 500." type="decimal" errorStyle="stop" operator="between">
      <formula1>0</formula1>
      <formula2>500</formula2>
    </dataValidation>
    <dataValidation sqref="F7:F106" showDropDown="0" showInputMessage="1" showErrorMessage="1" allowBlank="0" errorTitle="Choose a technician" error="Select a fictional technician with a planning labor cost." promptTitle="Choose a technician" prompt="Select a fictional technician with a planning labor cost." type="list" errorStyle="stop">
      <formula1>"Fictional Technician A,Fictional Technician B,Fictional Technician C,Fictional Technician Team"</formula1>
    </dataValidation>
    <dataValidation sqref="G7:G106" showDropDown="0" showInputMessage="1" showErrorMessage="1" allowBlank="0" errorTitle="Check material or equipment cost" error="Enter a planning cost from $0.00 through $1,000,000.00." promptTitle="Check material or equipment cost" prompt="Enter a planning cost from $0.00 through $1,000,000.00." type="decimal" errorStyle="stop" operator="between">
      <formula1>0</formula1>
      <formula2>1000000</formula2>
    </dataValidation>
    <dataValidation sqref="J7:J106" showDropDown="0" showInputMessage="1" showErrorMessage="1" allowBlank="0" errorTitle="Check unit price" error="Enter a planning unit price from $0.00 through $1,000,000.00." promptTitle="Check unit price" prompt="Enter a planning unit price from $0.00 through $1,000,000.00." type="decimal" errorStyle="stop" operator="between">
      <formula1>0</formula1>
      <formula2>1000000</formula2>
    </dataValidation>
    <dataValidation sqref="L7:L106" showDropDown="0" showInputMessage="1" showErrorMessage="1" allowBlank="0" errorTitle="Choose responsibility" error="Select the party responsible for the line item." promptTitle="Choose responsibility" prompt="Select the party responsible for the line item." type="list" errorStyle="stop">
      <formula1>"Contractor,Homeowner,Manufacturer,Utility,Other"</formula1>
    </dataValidation>
    <dataValidation sqref="M7:M106" showDropDown="0" showInputMessage="1" showErrorMessage="1" allowBlank="0" errorTitle="Choose line status" error="Included lines enter proposal totals; Alternate and Excluded lines do not." promptTitle="Choose line status" prompt="Included lines enter proposal totals; Alternate and Excluded lines do not." type="list" errorStyle="stop">
      <formula1>"Included,Alternate,Excluded"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N10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12" customWidth="1" min="3" max="3"/>
    <col width="45" customWidth="1" min="4" max="4"/>
    <col width="28" customWidth="1" min="5" max="5"/>
    <col width="24" customWidth="1" min="6" max="6"/>
    <col width="3" customWidth="1" min="7" max="7"/>
    <col width="18" customWidth="1" min="8" max="8"/>
    <col width="3" customWidth="1" min="9" max="9"/>
    <col width="18" customWidth="1" min="10" max="10"/>
    <col width="3" customWidth="1" min="11" max="11"/>
    <col width="15" customWidth="1" min="12" max="12"/>
    <col width="3" customWidth="1" min="13" max="13"/>
    <col width="16" customWidth="1" min="14" max="14"/>
  </cols>
  <sheetData>
    <row r="1" ht="30" customHeight="1">
      <c r="A1" s="1" t="inlineStr">
        <is>
          <t>Editable Proposal Assumptions and Reference Choices</t>
        </is>
      </c>
    </row>
    <row r="2" ht="22" customHeight="1">
      <c r="A2" s="3" t="inlineStr">
        <is>
          <t>Pale orange cells are editable planning assumptions. Review these values before using calculated proposal indicators.</t>
        </is>
      </c>
    </row>
    <row r="3" ht="22" customHeight="1">
      <c r="A3" s="3" t="inlineStr">
        <is>
          <t>Loaded labor costs are internal planning inputs and are not customer prices or guaranteed rates.</t>
        </is>
      </c>
    </row>
    <row r="4" ht="32" customHeight="1">
      <c r="A4" s="4" t="inlineStr">
        <is>
          <t>Planning Setting</t>
        </is>
      </c>
      <c r="B4" s="4" t="inlineStr">
        <is>
          <t>Editable Value</t>
        </is>
      </c>
      <c r="C4" s="4" t="inlineStr">
        <is>
          <t>Unit</t>
        </is>
      </c>
      <c r="D4" s="4" t="inlineStr">
        <is>
          <t>Use</t>
        </is>
      </c>
      <c r="E4" s="4" t="inlineStr">
        <is>
          <t>Fictional Technician</t>
        </is>
      </c>
      <c r="F4" s="4" t="inlineStr">
        <is>
          <t>Loaded Labor Cost per Hour</t>
        </is>
      </c>
      <c r="H4" s="4" t="inlineStr">
        <is>
          <t>Proposal Status</t>
        </is>
      </c>
      <c r="J4" s="4" t="inlineStr">
        <is>
          <t>Responsibility</t>
        </is>
      </c>
      <c r="L4" s="4" t="inlineStr">
        <is>
          <t>Unit Choice</t>
        </is>
      </c>
      <c r="N4" s="4" t="inlineStr">
        <is>
          <t>Line Status</t>
        </is>
      </c>
    </row>
    <row r="5" ht="30" customHeight="1">
      <c r="A5" s="5" t="inlineStr">
        <is>
          <t>Margin review threshold</t>
        </is>
      </c>
      <c r="B5" s="30" t="n">
        <v>0.25</v>
      </c>
      <c r="C5" s="5" t="inlineStr">
        <is>
          <t>percent</t>
        </is>
      </c>
      <c r="D5" s="5" t="inlineStr">
        <is>
          <t>Flags options below the entered planning margin.</t>
        </is>
      </c>
      <c r="E5" s="5" t="inlineStr">
        <is>
          <t>Fictional Technician A</t>
        </is>
      </c>
      <c r="F5" s="22" t="n">
        <v>42</v>
      </c>
      <c r="H5" s="5" t="inlineStr">
        <is>
          <t>Draft</t>
        </is>
      </c>
      <c r="J5" s="5" t="inlineStr">
        <is>
          <t>Contractor</t>
        </is>
      </c>
      <c r="L5" s="5" t="inlineStr">
        <is>
          <t>each</t>
        </is>
      </c>
      <c r="N5" s="5" t="inlineStr">
        <is>
          <t>Included</t>
        </is>
      </c>
    </row>
    <row r="6" ht="30" customHeight="1">
      <c r="A6" s="7" t="inlineStr">
        <is>
          <t>Default proposal validity</t>
        </is>
      </c>
      <c r="B6" s="24" t="n">
        <v>30</v>
      </c>
      <c r="C6" s="7" t="inlineStr">
        <is>
          <t>days</t>
        </is>
      </c>
      <c r="D6" s="7" t="inlineStr">
        <is>
          <t>Adds days to the entered proposal date.</t>
        </is>
      </c>
      <c r="E6" s="7" t="inlineStr">
        <is>
          <t>Fictional Technician B</t>
        </is>
      </c>
      <c r="F6" s="22" t="n">
        <v>46</v>
      </c>
      <c r="H6" s="7" t="inlineStr">
        <is>
          <t>Presented</t>
        </is>
      </c>
      <c r="J6" s="7" t="inlineStr">
        <is>
          <t>Homeowner</t>
        </is>
      </c>
      <c r="L6" s="7" t="inlineStr">
        <is>
          <t>job</t>
        </is>
      </c>
      <c r="N6" s="7" t="inlineStr">
        <is>
          <t>Alternate</t>
        </is>
      </c>
    </row>
    <row r="7" ht="30" customHeight="1">
      <c r="E7" s="5" t="inlineStr">
        <is>
          <t>Fictional Technician C</t>
        </is>
      </c>
      <c r="F7" s="22" t="n">
        <v>48</v>
      </c>
      <c r="H7" s="5" t="inlineStr">
        <is>
          <t>Accepted</t>
        </is>
      </c>
      <c r="J7" s="5" t="inlineStr">
        <is>
          <t>Manufacturer</t>
        </is>
      </c>
      <c r="L7" s="5" t="inlineStr">
        <is>
          <t>hour</t>
        </is>
      </c>
      <c r="N7" s="5" t="inlineStr">
        <is>
          <t>Excluded</t>
        </is>
      </c>
    </row>
    <row r="8" ht="30" customHeight="1">
      <c r="E8" s="7" t="inlineStr">
        <is>
          <t>Fictional Technician Team</t>
        </is>
      </c>
      <c r="F8" s="22" t="n">
        <v>52</v>
      </c>
      <c r="H8" s="7" t="inlineStr">
        <is>
          <t>Declined</t>
        </is>
      </c>
      <c r="J8" s="7" t="inlineStr">
        <is>
          <t>Utility</t>
        </is>
      </c>
      <c r="L8" s="7" t="inlineStr">
        <is>
          <t>foot</t>
        </is>
      </c>
    </row>
    <row r="9" ht="30" customHeight="1">
      <c r="H9" s="5" t="inlineStr">
        <is>
          <t>On Hold</t>
        </is>
      </c>
      <c r="J9" s="5" t="inlineStr">
        <is>
          <t>Other</t>
        </is>
      </c>
      <c r="L9" s="5" t="inlineStr">
        <is>
          <t>pound</t>
        </is>
      </c>
    </row>
    <row r="10" ht="30" customHeight="1">
      <c r="L10" s="7" t="inlineStr">
        <is>
          <t>ton</t>
        </is>
      </c>
    </row>
  </sheetData>
  <autoFilter ref="A4:D6"/>
  <mergeCells count="1">
    <mergeCell ref="A1:N1"/>
  </mergeCells>
  <dataValidations count="3">
    <dataValidation sqref="B5" showDropDown="0" showInputMessage="1" showErrorMessage="1" allowBlank="0" errorTitle="Check margin threshold" error="Enter a percentage from 0% through 95%." promptTitle="Margin review threshold" prompt="Enter the planning margin used for review alerts." type="decimal" errorStyle="stop" operator="between">
      <formula1>0</formula1>
      <formula2>0.95</formula2>
    </dataValidation>
    <dataValidation sqref="B6" showDropDown="0" showInputMessage="1" showErrorMessage="1" allowBlank="0" errorTitle="Check validity days" error="Enter a whole number from 1 through 365." promptTitle="Default proposal validity" prompt="Enter the number of days added to a proposal date." type="whole" errorStyle="stop" operator="between">
      <formula1>1</formula1>
      <formula2>365</formula2>
    </dataValidation>
    <dataValidation sqref="F5:F8" showDropDown="0" showInputMessage="1" showErrorMessage="1" allowBlank="0" errorTitle="Check loaded labor cost" error="Enter a planning labor cost from $0.00 through $1,000.00 per hour." promptTitle="Loaded labor cost" prompt="Enter the internal planning labor cost per hour." type="decimal" errorStyle="stop" operator="between">
      <formula1>0</formula1>
      <formula2>1000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2026-09-12T00:28:50Z</dcterms:created>
  <dcterms:modified xmlns:dcterms="http://purl.org/dc/terms/" xmlns:xsi="http://www.w3.org/2001/XMLSchema-instance" xsi:type="dcterms:W3CDTF">2026-09-12T00:28:50+00:00Z</dcterms:modified>
</cp:coreProperties>
</file>