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omparison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'Comparisons'!$A$4:$AF$104</definedName>
    <definedName name="_xlnm._FilterDatabase" localSheetId="2" hidden="1">'Assumptions'!$A$3:$D$10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$#,##0.00;[Red]-$#,##0.00"/>
    <numFmt numFmtId="165" formatCode="0.0 &quot;years&quot;"/>
    <numFmt numFmtId="166" formatCode="mm/dd/yyyy"/>
    <numFmt numFmtId="167" formatCode="0.0 &quot;hours&quot;"/>
    <numFmt numFmtId="168" formatCode="0.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5B6B73"/>
      <sz val="9"/>
    </font>
    <font>
      <name val="Calibri"/>
      <b val="1"/>
      <color rgb="00FFFFFF"/>
      <sz val="11"/>
    </font>
    <font>
      <name val="Calibri"/>
      <b val="1"/>
      <color rgb="00243746"/>
      <sz val="10"/>
    </font>
    <font>
      <name val="Calibri"/>
      <b val="1"/>
      <color rgb="0016324F"/>
      <sz val="12"/>
    </font>
    <font>
      <name val="Calibri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1F6F7"/>
      </patternFill>
    </fill>
    <fill>
      <patternFill patternType="solid">
        <fgColor rgb="00FFFFFF"/>
      </patternFill>
    </fill>
    <fill>
      <patternFill patternType="solid">
        <fgColor rgb="00FFF1DE"/>
      </patternFill>
    </fill>
  </fills>
  <borders count="6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 style="thin">
        <color rgb="00C8D5D9"/>
      </top>
      <bottom/>
      <diagonal/>
    </border>
    <border>
      <left/>
      <right style="thin">
        <color rgb="00C8D5D9"/>
      </right>
      <top style="thin">
        <color rgb="00C8D5D9"/>
      </top>
      <bottom/>
      <diagonal/>
    </border>
    <border>
      <left/>
      <right/>
      <top style="thin">
        <color rgb="00C8D5D9"/>
      </top>
      <bottom style="thin">
        <color rgb="00C8D5D9"/>
      </bottom>
      <diagonal/>
    </border>
    <border>
      <left/>
      <right style="thin">
        <color rgb="00C8D5D9"/>
      </right>
      <top style="thin">
        <color rgb="00C8D5D9"/>
      </top>
      <bottom style="thin">
        <color rgb="00C8D5D9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0" fontId="6" fillId="5" borderId="1" applyAlignment="1" pivotButton="0" quotePrefix="0" xfId="0">
      <alignment horizontal="left" vertical="center"/>
    </xf>
    <xf numFmtId="1" fontId="6" fillId="5" borderId="1" applyAlignment="1" pivotButton="0" quotePrefix="0" xfId="0">
      <alignment horizontal="right" vertical="center"/>
    </xf>
    <xf numFmtId="0" fontId="6" fillId="4" borderId="1" applyAlignment="1" pivotButton="0" quotePrefix="0" xfId="0">
      <alignment horizontal="left" vertical="center"/>
    </xf>
    <xf numFmtId="1" fontId="6" fillId="4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center" wrapText="1"/>
    </xf>
    <xf numFmtId="166" fontId="6" fillId="6" borderId="1" applyAlignment="1" pivotButton="0" quotePrefix="0" xfId="0">
      <alignment horizontal="center" vertical="center"/>
    </xf>
    <xf numFmtId="165" fontId="6" fillId="6" borderId="1" applyAlignment="1" pivotButton="0" quotePrefix="0" xfId="0">
      <alignment horizontal="center" vertical="center"/>
    </xf>
    <xf numFmtId="2" fontId="6" fillId="6" borderId="1" applyAlignment="1" pivotButton="0" quotePrefix="0" xfId="0">
      <alignment horizontal="center" vertical="center"/>
    </xf>
    <xf numFmtId="167" fontId="6" fillId="6" borderId="1" applyAlignment="1" pivotButton="0" quotePrefix="0" xfId="0">
      <alignment horizontal="center" vertical="center"/>
    </xf>
    <xf numFmtId="164" fontId="6" fillId="6" borderId="1" applyAlignment="1" pivotButton="0" quotePrefix="0" xfId="0">
      <alignment horizontal="center" vertical="center"/>
    </xf>
    <xf numFmtId="164" fontId="6" fillId="4" borderId="1" applyAlignment="1" pivotButton="0" quotePrefix="0" xfId="0">
      <alignment horizontal="center" vertical="center"/>
    </xf>
    <xf numFmtId="165" fontId="6" fillId="4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center" wrapText="1"/>
    </xf>
    <xf numFmtId="164" fontId="6" fillId="5" borderId="1" applyAlignment="1" pivotButton="0" quotePrefix="0" xfId="0">
      <alignment horizontal="center" vertical="center"/>
    </xf>
    <xf numFmtId="165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 wrapText="1"/>
    </xf>
    <xf numFmtId="168" fontId="6" fillId="6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6" fontId="6" fillId="6" borderId="1" applyAlignment="1" pivotButton="0" quotePrefix="0" xfId="0">
      <alignment horizontal="center" vertical="center"/>
    </xf>
    <xf numFmtId="167" fontId="6" fillId="6" borderId="1" applyAlignment="1" pivotButton="0" quotePrefix="0" xfId="0">
      <alignment horizontal="center" vertical="center"/>
    </xf>
    <xf numFmtId="168" fontId="6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6532F"/>
        </patternFill>
      </fill>
    </dxf>
    <dxf>
      <font>
        <name val="Calibri"/>
        <b val="1"/>
        <color rgb="00FFFFFF"/>
        <sz val="10"/>
      </font>
      <fill>
        <patternFill patternType="solid">
          <fgColor rgb="0026734D"/>
        </patternFill>
      </fill>
    </dxf>
    <dxf>
      <font>
        <name val="Calibri"/>
        <b val="1"/>
        <color rgb="00FFFFFF"/>
        <sz val="10"/>
      </font>
      <fill>
        <patternFill patternType="solid">
          <fgColor rgb="00E8752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Annualized Cost Indicators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'Summary'!B10</f>
            </strRef>
          </tx>
          <spPr>
            <a:solidFill xmlns:a="http://schemas.openxmlformats.org/drawingml/2006/main">
              <a:srgbClr val="167D8D"/>
            </a:solidFill>
            <a:ln xmlns:a="http://schemas.openxmlformats.org/drawingml/2006/main">
              <a:solidFill>
                <a:srgbClr val="167D8D"/>
              </a:solidFill>
              <a:prstDash val="solid"/>
            </a:ln>
          </spPr>
          <cat>
            <numRef>
              <f>'Summary'!$A$11:$A$14</f>
            </numRef>
          </cat>
          <val>
            <numRef>
              <f>'Summary'!$B$11:$B$14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Jobs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8</row>
      <rowOff>0</rowOff>
    </from>
    <ext cx="2951999" cy="194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3" customWidth="1" min="3" max="3"/>
    <col width="32" customWidth="1" min="4" max="4"/>
    <col width="19" customWidth="1" min="5" max="5"/>
    <col width="3" customWidth="1" min="6" max="6"/>
    <col width="13" customWidth="1" min="7" max="7"/>
    <col width="13" customWidth="1" min="8" max="8"/>
  </cols>
  <sheetData>
    <row r="1" ht="30" customHeight="1">
      <c r="A1" s="1" t="inlineStr">
        <is>
          <t>HVAC Repair Versus Replacement Comparison</t>
        </is>
      </c>
      <c r="B1" s="34" t="n"/>
      <c r="C1" s="34" t="n"/>
      <c r="D1" s="34" t="n"/>
      <c r="E1" s="34" t="n"/>
      <c r="F1" s="34" t="n"/>
      <c r="G1" s="34" t="n"/>
      <c r="H1" s="35" t="n"/>
    </row>
    <row r="2" ht="20" customHeight="1">
      <c r="A2" s="3" t="inlineStr">
        <is>
          <t>Calculated indicators exclude unused prepared rows and blank numeric results.</t>
        </is>
      </c>
    </row>
    <row r="3" ht="22" customHeight="1">
      <c r="A3" s="4" t="inlineStr">
        <is>
          <t>Indicator</t>
        </is>
      </c>
      <c r="B3" s="4" t="inlineStr">
        <is>
          <t>Calculated value</t>
        </is>
      </c>
      <c r="D3" s="4" t="inlineStr">
        <is>
          <t>Indicator</t>
        </is>
      </c>
      <c r="E3" s="4" t="inlineStr">
        <is>
          <t>Calculated value</t>
        </is>
      </c>
    </row>
    <row r="4" ht="22" customHeight="1">
      <c r="A4" s="5" t="inlineStr">
        <is>
          <t>Entered comparisons</t>
        </is>
      </c>
      <c r="B4" s="6">
        <f>COUNTIF(Comparisons!$A$5:$A$104,"&lt;&gt;")</f>
        <v/>
      </c>
      <c r="D4" s="5" t="inlineStr">
        <is>
          <t>Average repair price</t>
        </is>
      </c>
      <c r="E4" s="7">
        <f>IFERROR(AVERAGE(Comparisons!$M$5:$M$104),"")</f>
        <v/>
      </c>
    </row>
    <row r="5" ht="22" customHeight="1">
      <c r="A5" s="8" t="inlineStr">
        <is>
          <t>Needs Review status</t>
        </is>
      </c>
      <c r="B5" s="9">
        <f>COUNTIF(Comparisons!$AE$5:$AE$104,"Needs Review")</f>
        <v/>
      </c>
      <c r="D5" s="8" t="inlineStr">
        <is>
          <t>Average replacement price</t>
        </is>
      </c>
      <c r="E5" s="10">
        <f>IFERROR(AVERAGE(Comparisons!$T$5:$T$104),"")</f>
        <v/>
      </c>
    </row>
    <row r="6" ht="22" customHeight="1">
      <c r="A6" s="5" t="inlineStr">
        <is>
          <t>Presented or Closed</t>
        </is>
      </c>
      <c r="B6" s="6">
        <f>COUNTIF(Comparisons!$AE$5:$AE$104,"Presented")+COUNTIF(Comparisons!$AE$5:$AE$104,"Closed")</f>
        <v/>
      </c>
      <c r="D6" s="5" t="inlineStr">
        <is>
          <t>Average annual energy difference</t>
        </is>
      </c>
      <c r="E6" s="7">
        <f>IFERROR(AVERAGE(Comparisons!$X$5:$X$104),"")</f>
        <v/>
      </c>
    </row>
    <row r="7" ht="22" customHeight="1">
      <c r="A7" s="8" t="inlineStr">
        <is>
          <t>Replace lower annualized</t>
        </is>
      </c>
      <c r="B7" s="9">
        <f>COUNTIF(Comparisons!$AC$5:$AC$104,"Replace lower annualized")</f>
        <v/>
      </c>
      <c r="D7" s="8" t="inlineStr">
        <is>
          <t>Average simple payback</t>
        </is>
      </c>
      <c r="E7" s="11">
        <f>IFERROR(AVERAGE(Comparisons!$Z$5:$Z$104),"")</f>
        <v/>
      </c>
    </row>
    <row r="8" ht="22" customHeight="1">
      <c r="A8" s="5" t="inlineStr">
        <is>
          <t>Human checks prompted</t>
        </is>
      </c>
      <c r="B8" s="6">
        <f>COUNTIF(Comparisons!$AF$5:$AF$104,"*Human check*")+COUNTIF(Comparisons!$AF$5:$AF$104,"Complete*")+COUNTIF(Comparisons!$AF$5:$AF$104,"Check numeric*")</f>
        <v/>
      </c>
    </row>
    <row r="9" ht="22" customHeight="1"/>
    <row r="10" ht="22" customHeight="1">
      <c r="A10" s="4" t="inlineStr">
        <is>
          <t>Annualized cost indicator</t>
        </is>
      </c>
      <c r="B10" s="4" t="inlineStr">
        <is>
          <t>Job count</t>
        </is>
      </c>
    </row>
    <row r="11" ht="22" customHeight="1">
      <c r="A11" s="12" t="inlineStr">
        <is>
          <t>Repair lower</t>
        </is>
      </c>
      <c r="B11" s="13">
        <f>COUNTIF(Comparisons!$AC$5:$AC$104,"Repair lower annualized")</f>
        <v/>
      </c>
    </row>
    <row r="12" ht="22" customHeight="1">
      <c r="A12" s="14" t="inlineStr">
        <is>
          <t>Replace lower</t>
        </is>
      </c>
      <c r="B12" s="15">
        <f>COUNTIF(Comparisons!$AC$5:$AC$104,"Replace lower annualized")</f>
        <v/>
      </c>
    </row>
    <row r="13" ht="22" customHeight="1">
      <c r="A13" s="12" t="inlineStr">
        <is>
          <t>Needs inputs</t>
        </is>
      </c>
      <c r="B13" s="13">
        <f>COUNTIF(Comparisons!$AC$5:$AC$104,"Needs inputs")</f>
        <v/>
      </c>
    </row>
    <row r="14" ht="22" customHeight="1">
      <c r="A14" s="14" t="inlineStr">
        <is>
          <t>Same cost</t>
        </is>
      </c>
      <c r="B14" s="15">
        <f>COUNTIF(Comparisons!$AC$5:$AC$104,"Same annualized cost")</f>
        <v/>
      </c>
    </row>
  </sheetData>
  <mergeCells count="1">
    <mergeCell ref="A1:H1"/>
  </mergeCells>
  <conditionalFormatting sqref="B5">
    <cfRule type="expression" priority="1" dxfId="0" stopIfTrue="1">
      <formula>B5&gt;0</formula>
    </cfRule>
  </conditionalFormatting>
  <conditionalFormatting sqref="B8">
    <cfRule type="expression" priority="2" dxfId="0" stopIfTrue="1">
      <formula>B8&gt;0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104"/>
  <sheetViews>
    <sheetView showGridLines="0" zoomScale="7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23" customWidth="1" min="3" max="3"/>
    <col width="29" customWidth="1" min="4" max="4"/>
    <col width="21" customWidth="1" min="5" max="5"/>
    <col width="14" customWidth="1" min="6" max="6"/>
    <col width="12" customWidth="1" min="7" max="7"/>
    <col width="32" customWidth="1" min="8" max="8"/>
    <col width="13" customWidth="1" min="9" max="9"/>
    <col width="12" customWidth="1" min="10" max="10"/>
    <col width="13" customWidth="1" min="11" max="11"/>
    <col width="14" customWidth="1" min="12" max="12"/>
    <col width="14" customWidth="1" min="13" max="13"/>
    <col width="14" customWidth="1" min="14" max="14"/>
    <col width="33" customWidth="1" min="15" max="15"/>
    <col width="13" customWidth="1" min="16" max="16"/>
    <col width="13" customWidth="1" min="17" max="17"/>
    <col width="14" customWidth="1" min="18" max="18"/>
    <col width="15" customWidth="1" min="19" max="19"/>
    <col width="16" customWidth="1" min="20" max="20"/>
    <col width="14" customWidth="1" min="21" max="21"/>
    <col width="18" customWidth="1" min="22" max="22"/>
    <col width="20" customWidth="1" min="23" max="23"/>
    <col width="19" customWidth="1" min="24" max="24"/>
    <col width="18" customWidth="1" min="25" max="25"/>
    <col width="14" customWidth="1" min="26" max="26"/>
    <col width="19" customWidth="1" min="27" max="27"/>
    <col width="21" customWidth="1" min="28" max="28"/>
    <col width="26" customWidth="1" min="29" max="29"/>
    <col width="19" customWidth="1" min="30" max="30"/>
    <col width="16" customWidth="1" min="31" max="31"/>
    <col width="38" customWidth="1" min="32" max="32"/>
  </cols>
  <sheetData>
    <row r="1" ht="30" customHeight="1">
      <c r="A1" s="1" t="inlineStr">
        <is>
          <t>Repair Versus Replacement Working Comparisons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4" t="n"/>
      <c r="L1" s="34" t="n"/>
      <c r="M1" s="34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34" t="n"/>
      <c r="Y1" s="34" t="n"/>
      <c r="Z1" s="34" t="n"/>
      <c r="AA1" s="34" t="n"/>
      <c r="AB1" s="34" t="n"/>
      <c r="AC1" s="34" t="n"/>
      <c r="AD1" s="34" t="n"/>
      <c r="AE1" s="34" t="n"/>
      <c r="AF1" s="35" t="n"/>
    </row>
    <row r="2" ht="20" customHeight="1">
      <c r="A2" s="3" t="inlineStr">
        <is>
          <t>Peach cells are editable. Annualized indicators and payback are planning comparisons that require human review.</t>
        </is>
      </c>
    </row>
    <row r="3"/>
    <row r="4" ht="42" customHeight="1">
      <c r="A4" s="16" t="inlineStr">
        <is>
          <t>Comparison ID</t>
        </is>
      </c>
      <c r="B4" s="16" t="inlineStr">
        <is>
          <t>Customer</t>
        </is>
      </c>
      <c r="C4" s="16" t="inlineStr">
        <is>
          <t>Job / Site</t>
        </is>
      </c>
      <c r="D4" s="16" t="inlineStr">
        <is>
          <t>Equipment</t>
        </is>
      </c>
      <c r="E4" s="16" t="inlineStr">
        <is>
          <t>Technician</t>
        </is>
      </c>
      <c r="F4" s="16" t="inlineStr">
        <is>
          <t>Assessment Date</t>
        </is>
      </c>
      <c r="G4" s="16" t="inlineStr">
        <is>
          <t>Current Age</t>
        </is>
      </c>
      <c r="H4" s="16" t="inlineStr">
        <is>
          <t>Repair Description</t>
        </is>
      </c>
      <c r="I4" s="16" t="inlineStr">
        <is>
          <t>Repair Parts Quantity</t>
        </is>
      </c>
      <c r="J4" s="16" t="inlineStr">
        <is>
          <t>Repair Parts Unit</t>
        </is>
      </c>
      <c r="K4" s="16" t="inlineStr">
        <is>
          <t>Repair Labor Hours</t>
        </is>
      </c>
      <c r="L4" s="16" t="inlineStr">
        <is>
          <t>Repair Cost</t>
        </is>
      </c>
      <c r="M4" s="16" t="inlineStr">
        <is>
          <t>Repair Price</t>
        </is>
      </c>
      <c r="N4" s="16" t="inlineStr">
        <is>
          <t>Added Life Estimate</t>
        </is>
      </c>
      <c r="O4" s="16" t="inlineStr">
        <is>
          <t>Replacement Description</t>
        </is>
      </c>
      <c r="P4" s="16" t="inlineStr">
        <is>
          <t>Replacement Quantity</t>
        </is>
      </c>
      <c r="Q4" s="16" t="inlineStr">
        <is>
          <t>Replacement Unit</t>
        </is>
      </c>
      <c r="R4" s="16" t="inlineStr">
        <is>
          <t>Replacement Labor Hours</t>
        </is>
      </c>
      <c r="S4" s="16" t="inlineStr">
        <is>
          <t>Replacement Cost</t>
        </is>
      </c>
      <c r="T4" s="16" t="inlineStr">
        <is>
          <t>Replacement Price</t>
        </is>
      </c>
      <c r="U4" s="16" t="inlineStr">
        <is>
          <t>Expected New Life</t>
        </is>
      </c>
      <c r="V4" s="16" t="inlineStr">
        <is>
          <t>Annual Energy Cost Now</t>
        </is>
      </c>
      <c r="W4" s="16" t="inlineStr">
        <is>
          <t>Estimated Annual Energy Cost New</t>
        </is>
      </c>
      <c r="X4" s="16" t="inlineStr">
        <is>
          <t>Annual Energy Cost Difference</t>
        </is>
      </c>
      <c r="Y4" s="16" t="inlineStr">
        <is>
          <t>Incremental Upfront Price</t>
        </is>
      </c>
      <c r="Z4" s="16" t="inlineStr">
        <is>
          <t>Simple Payback</t>
        </is>
      </c>
      <c r="AA4" s="16" t="inlineStr">
        <is>
          <t>Repair Annualized Cost</t>
        </is>
      </c>
      <c r="AB4" s="16" t="inlineStr">
        <is>
          <t>Replacement Annualized Cost</t>
        </is>
      </c>
      <c r="AC4" s="16" t="inlineStr">
        <is>
          <t>Annualized Cost Indicator</t>
        </is>
      </c>
      <c r="AD4" s="16" t="inlineStr">
        <is>
          <t>Responsibility</t>
        </is>
      </c>
      <c r="AE4" s="16" t="inlineStr">
        <is>
          <t>Status</t>
        </is>
      </c>
      <c r="AF4" s="16" t="inlineStr">
        <is>
          <t>Human Check</t>
        </is>
      </c>
    </row>
    <row r="5" ht="31" customHeight="1">
      <c r="A5" s="17" t="inlineStr">
        <is>
          <t>CMP-EX-001</t>
        </is>
      </c>
      <c r="B5" s="18" t="inlineStr">
        <is>
          <t>Fictional Bluebird Book Nook</t>
        </is>
      </c>
      <c r="C5" s="18" t="inlineStr">
        <is>
          <t>Demo Site Alpha</t>
        </is>
      </c>
      <c r="D5" s="18" t="inlineStr">
        <is>
          <t>Sample 3-ton split heat pump</t>
        </is>
      </c>
      <c r="E5" s="17" t="inlineStr">
        <is>
          <t>Fictional Tech Avery</t>
        </is>
      </c>
      <c r="F5" s="36" t="n">
        <v>46274</v>
      </c>
      <c r="G5" s="20" t="n">
        <v>6</v>
      </c>
      <c r="H5" s="18" t="inlineStr">
        <is>
          <t>Replace failed outdoor fan motor</t>
        </is>
      </c>
      <c r="I5" s="21" t="n">
        <v>1</v>
      </c>
      <c r="J5" s="17" t="inlineStr">
        <is>
          <t>each</t>
        </is>
      </c>
      <c r="K5" s="37" t="n">
        <v>4</v>
      </c>
      <c r="L5" s="23" t="n">
        <v>820</v>
      </c>
      <c r="M5" s="23" t="n">
        <v>1450</v>
      </c>
      <c r="N5" s="20" t="n">
        <v>3</v>
      </c>
      <c r="O5" s="18" t="inlineStr">
        <is>
          <t>Install sample 3-ton heat pump system</t>
        </is>
      </c>
      <c r="P5" s="21" t="n">
        <v>1</v>
      </c>
      <c r="Q5" s="17" t="inlineStr">
        <is>
          <t>system</t>
        </is>
      </c>
      <c r="R5" s="37" t="n">
        <v>16</v>
      </c>
      <c r="S5" s="23" t="n">
        <v>6900</v>
      </c>
      <c r="T5" s="23" t="n">
        <v>9800</v>
      </c>
      <c r="U5" s="20" t="n">
        <v>16</v>
      </c>
      <c r="V5" s="23" t="n">
        <v>2400</v>
      </c>
      <c r="W5" s="23" t="n">
        <v>1550</v>
      </c>
      <c r="X5" s="24">
        <f>IF($A5="","",IF(OR($V5="",$W5=""),"",IFERROR($V5-$W5,"")))</f>
        <v/>
      </c>
      <c r="Y5" s="24">
        <f>IF($A5="","",IF(OR($M5="",$T5=""),"",IFERROR($T5-$M5,"")))</f>
        <v/>
      </c>
      <c r="Z5" s="25">
        <f>IF($A5="","",IF(OR($X5="",$Y5=""),"",IFERROR(IF(AND($X5&gt;0,$Y5&gt;0),$Y5/$X5,""),"")))</f>
        <v/>
      </c>
      <c r="AA5" s="24">
        <f>IF($A5="","",IF(OR($M5="",$N5="",$V5=""),"",IFERROR($M5/$N5+$V5,"")))</f>
        <v/>
      </c>
      <c r="AB5" s="24">
        <f>IF($A5="","",IF(OR($T5="",$U5="",$W5=""),"",IFERROR($T5/$U5+$W5,"")))</f>
        <v/>
      </c>
      <c r="AC5" s="26">
        <f>IF($A5="","",IF(OR($AA5="",$AB5=""),"Needs inputs",IF($AB5&lt;$AA5,"Replace lower annualized",IF($AA5&lt;$AB5,"Repair lower annualized","Same annualized cost"))))</f>
        <v/>
      </c>
      <c r="AD5" s="17" t="inlineStr">
        <is>
          <t>Customer</t>
        </is>
      </c>
      <c r="AE5" s="17" t="inlineStr">
        <is>
          <t>Presented</t>
        </is>
      </c>
      <c r="AF5" s="26">
        <f>IF($A5="","",IFERROR(IF(OR($G5="",$M5="",$N5="",$T5="",$U5="",$V5="",$W5=""),"Complete cost, life, and energy inputs",IF(OR($G5&gt;=Assumptions!$B$4,$X5&lt;=0,AND($Z5&lt;&gt;"",$Z5&gt;Assumptions!$B$5)),IF($G5&gt;=Assumptions!$B$4,"Age threshold, ","")&amp;IF($X5&lt;=0,"Energy estimate, ","")&amp;IF(AND($Z5&lt;&gt;"",$Z5&gt;Assumptions!$B$5),"Payback limit, ","")&amp;"Human check","No assumption alert")),"Check numeric inputs"))</f>
        <v/>
      </c>
    </row>
    <row r="6" ht="31" customHeight="1">
      <c r="A6" s="17" t="inlineStr">
        <is>
          <t>CMP-EX-002</t>
        </is>
      </c>
      <c r="B6" s="18" t="inlineStr">
        <is>
          <t>Sample Mesa Art Lab</t>
        </is>
      </c>
      <c r="C6" s="18" t="inlineStr">
        <is>
          <t>Demo Site Bravo</t>
        </is>
      </c>
      <c r="D6" s="18" t="inlineStr">
        <is>
          <t>Sample 4-ton rooftop unit</t>
        </is>
      </c>
      <c r="E6" s="17" t="inlineStr">
        <is>
          <t>Fictional Tech Morgan</t>
        </is>
      </c>
      <c r="F6" s="36" t="n">
        <v>46272</v>
      </c>
      <c r="G6" s="20" t="n">
        <v>3</v>
      </c>
      <c r="H6" s="18" t="inlineStr">
        <is>
          <t>Replace sample ignition control</t>
        </is>
      </c>
      <c r="I6" s="21" t="n">
        <v>1</v>
      </c>
      <c r="J6" s="17" t="inlineStr">
        <is>
          <t>each</t>
        </is>
      </c>
      <c r="K6" s="37" t="n">
        <v>2.5</v>
      </c>
      <c r="L6" s="23" t="n">
        <v>390</v>
      </c>
      <c r="M6" s="23" t="n">
        <v>725</v>
      </c>
      <c r="N6" s="20" t="n">
        <v>4</v>
      </c>
      <c r="O6" s="18" t="inlineStr">
        <is>
          <t>Install sample 4-ton rooftop unit</t>
        </is>
      </c>
      <c r="P6" s="21" t="n">
        <v>1</v>
      </c>
      <c r="Q6" s="17" t="inlineStr">
        <is>
          <t>system</t>
        </is>
      </c>
      <c r="R6" s="37" t="n">
        <v>20</v>
      </c>
      <c r="S6" s="23" t="n">
        <v>8250</v>
      </c>
      <c r="T6" s="23" t="n">
        <v>11500</v>
      </c>
      <c r="U6" s="20" t="n">
        <v>17</v>
      </c>
      <c r="V6" s="23" t="n">
        <v>1800</v>
      </c>
      <c r="W6" s="23" t="n">
        <v>1450</v>
      </c>
      <c r="X6" s="27">
        <f>IF($A6="","",IF(OR($V6="",$W6=""),"",IFERROR($V6-$W6,"")))</f>
        <v/>
      </c>
      <c r="Y6" s="27">
        <f>IF($A6="","",IF(OR($M6="",$T6=""),"",IFERROR($T6-$M6,"")))</f>
        <v/>
      </c>
      <c r="Z6" s="28">
        <f>IF($A6="","",IF(OR($X6="",$Y6=""),"",IFERROR(IF(AND($X6&gt;0,$Y6&gt;0),$Y6/$X6,""),"")))</f>
        <v/>
      </c>
      <c r="AA6" s="27">
        <f>IF($A6="","",IF(OR($M6="",$N6="",$V6=""),"",IFERROR($M6/$N6+$V6,"")))</f>
        <v/>
      </c>
      <c r="AB6" s="27">
        <f>IF($A6="","",IF(OR($T6="",$U6="",$W6=""),"",IFERROR($T6/$U6+$W6,"")))</f>
        <v/>
      </c>
      <c r="AC6" s="29">
        <f>IF($A6="","",IF(OR($AA6="",$AB6=""),"Needs inputs",IF($AB6&lt;$AA6,"Replace lower annualized",IF($AA6&lt;$AB6,"Repair lower annualized","Same annualized cost"))))</f>
        <v/>
      </c>
      <c r="AD6" s="17" t="inlineStr">
        <is>
          <t>Property Manager</t>
        </is>
      </c>
      <c r="AE6" s="17" t="inlineStr">
        <is>
          <t>Draft</t>
        </is>
      </c>
      <c r="AF6" s="29">
        <f>IF($A6="","",IFERROR(IF(OR($G6="",$M6="",$N6="",$T6="",$U6="",$V6="",$W6=""),"Complete cost, life, and energy inputs",IF(OR($G6&gt;=Assumptions!$B$4,$X6&lt;=0,AND($Z6&lt;&gt;"",$Z6&gt;Assumptions!$B$5)),IF($G6&gt;=Assumptions!$B$4,"Age threshold, ","")&amp;IF($X6&lt;=0,"Energy estimate, ","")&amp;IF(AND($Z6&lt;&gt;"",$Z6&gt;Assumptions!$B$5),"Payback limit, ","")&amp;"Human check","No assumption alert")),"Check numeric inputs"))</f>
        <v/>
      </c>
    </row>
    <row r="7" ht="31" customHeight="1">
      <c r="A7" s="17" t="inlineStr">
        <is>
          <t>CMP-EX-003</t>
        </is>
      </c>
      <c r="B7" s="18" t="inlineStr">
        <is>
          <t>Imaginary Lantern Bakery</t>
        </is>
      </c>
      <c r="C7" s="18" t="inlineStr">
        <is>
          <t>Demo Site Charlie</t>
        </is>
      </c>
      <c r="D7" s="18" t="inlineStr">
        <is>
          <t>Sample 5-ton packaged unit</t>
        </is>
      </c>
      <c r="E7" s="17" t="inlineStr">
        <is>
          <t>Fictional Tech Riley</t>
        </is>
      </c>
      <c r="F7" s="36" t="n">
        <v>46270</v>
      </c>
      <c r="G7" s="20" t="n">
        <v>15</v>
      </c>
      <c r="H7" s="18" t="inlineStr">
        <is>
          <t>Replace compressor and contactor</t>
        </is>
      </c>
      <c r="I7" s="21" t="n">
        <v>2</v>
      </c>
      <c r="J7" s="17" t="inlineStr">
        <is>
          <t>each</t>
        </is>
      </c>
      <c r="K7" s="37" t="n">
        <v>14</v>
      </c>
      <c r="L7" s="23" t="n">
        <v>2050</v>
      </c>
      <c r="M7" s="23" t="n">
        <v>3200</v>
      </c>
      <c r="N7" s="20" t="n">
        <v>2</v>
      </c>
      <c r="O7" s="18" t="inlineStr">
        <is>
          <t>Install sample 5-ton packaged unit</t>
        </is>
      </c>
      <c r="P7" s="21" t="n">
        <v>1</v>
      </c>
      <c r="Q7" s="17" t="inlineStr">
        <is>
          <t>system</t>
        </is>
      </c>
      <c r="R7" s="37" t="n">
        <v>24</v>
      </c>
      <c r="S7" s="23" t="n">
        <v>10100</v>
      </c>
      <c r="T7" s="23" t="n">
        <v>14200</v>
      </c>
      <c r="U7" s="20" t="n">
        <v>18</v>
      </c>
      <c r="V7" s="23" t="n">
        <v>3200</v>
      </c>
      <c r="W7" s="23" t="n">
        <v>1900</v>
      </c>
      <c r="X7" s="24">
        <f>IF($A7="","",IF(OR($V7="",$W7=""),"",IFERROR($V7-$W7,"")))</f>
        <v/>
      </c>
      <c r="Y7" s="24">
        <f>IF($A7="","",IF(OR($M7="",$T7=""),"",IFERROR($T7-$M7,"")))</f>
        <v/>
      </c>
      <c r="Z7" s="25">
        <f>IF($A7="","",IF(OR($X7="",$Y7=""),"",IFERROR(IF(AND($X7&gt;0,$Y7&gt;0),$Y7/$X7,""),"")))</f>
        <v/>
      </c>
      <c r="AA7" s="24">
        <f>IF($A7="","",IF(OR($M7="",$N7="",$V7=""),"",IFERROR($M7/$N7+$V7,"")))</f>
        <v/>
      </c>
      <c r="AB7" s="24">
        <f>IF($A7="","",IF(OR($T7="",$U7="",$W7=""),"",IFERROR($T7/$U7+$W7,"")))</f>
        <v/>
      </c>
      <c r="AC7" s="26">
        <f>IF($A7="","",IF(OR($AA7="",$AB7=""),"Needs inputs",IF($AB7&lt;$AA7,"Replace lower annualized",IF($AA7&lt;$AB7,"Repair lower annualized","Same annualized cost"))))</f>
        <v/>
      </c>
      <c r="AD7" s="17" t="inlineStr">
        <is>
          <t>Warranty Review</t>
        </is>
      </c>
      <c r="AE7" s="17" t="inlineStr">
        <is>
          <t>Needs Review</t>
        </is>
      </c>
      <c r="AF7" s="26">
        <f>IF($A7="","",IFERROR(IF(OR($G7="",$M7="",$N7="",$T7="",$U7="",$V7="",$W7=""),"Complete cost, life, and energy inputs",IF(OR($G7&gt;=Assumptions!$B$4,$X7&lt;=0,AND($Z7&lt;&gt;"",$Z7&gt;Assumptions!$B$5)),IF($G7&gt;=Assumptions!$B$4,"Age threshold, ","")&amp;IF($X7&lt;=0,"Energy estimate, ","")&amp;IF(AND($Z7&lt;&gt;"",$Z7&gt;Assumptions!$B$5),"Payback limit, ","")&amp;"Human check","No assumption alert")),"Check numeric inputs"))</f>
        <v/>
      </c>
    </row>
    <row r="8" ht="31" customHeight="1">
      <c r="A8" s="17" t="inlineStr">
        <is>
          <t>CMP-EX-004</t>
        </is>
      </c>
      <c r="B8" s="18" t="inlineStr">
        <is>
          <t>Demo Copper Finch Offices</t>
        </is>
      </c>
      <c r="C8" s="18" t="inlineStr">
        <is>
          <t>Demo Site Delta</t>
        </is>
      </c>
      <c r="D8" s="18" t="inlineStr">
        <is>
          <t>Sample 2-ton air conditioner</t>
        </is>
      </c>
      <c r="E8" s="17" t="inlineStr">
        <is>
          <t>Fictional Tech Jordan</t>
        </is>
      </c>
      <c r="F8" s="36" t="n">
        <v>46268</v>
      </c>
      <c r="G8" s="20" t="n">
        <v>11</v>
      </c>
      <c r="H8" s="18" t="inlineStr">
        <is>
          <t>Repair refrigerant leak and recharge</t>
        </is>
      </c>
      <c r="I8" s="21" t="n">
        <v>1</v>
      </c>
      <c r="J8" s="17" t="inlineStr">
        <is>
          <t>lot</t>
        </is>
      </c>
      <c r="K8" s="37" t="n">
        <v>5</v>
      </c>
      <c r="L8" s="23" t="n">
        <v>525</v>
      </c>
      <c r="M8" s="23" t="n">
        <v>950</v>
      </c>
      <c r="N8" s="20" t="n">
        <v>3</v>
      </c>
      <c r="O8" s="18" t="inlineStr">
        <is>
          <t>Install sample 2-ton cooling system</t>
        </is>
      </c>
      <c r="P8" s="21" t="n">
        <v>1</v>
      </c>
      <c r="Q8" s="17" t="inlineStr">
        <is>
          <t>system</t>
        </is>
      </c>
      <c r="R8" s="37" t="n">
        <v>14</v>
      </c>
      <c r="S8" s="23" t="n">
        <v>5250</v>
      </c>
      <c r="T8" s="23" t="n">
        <v>7600</v>
      </c>
      <c r="U8" s="20" t="n">
        <v>15</v>
      </c>
      <c r="V8" s="23" t="n">
        <v>1350</v>
      </c>
      <c r="W8" s="23" t="n">
        <v>950</v>
      </c>
      <c r="X8" s="27">
        <f>IF($A8="","",IF(OR($V8="",$W8=""),"",IFERROR($V8-$W8,"")))</f>
        <v/>
      </c>
      <c r="Y8" s="27">
        <f>IF($A8="","",IF(OR($M8="",$T8=""),"",IFERROR($T8-$M8,"")))</f>
        <v/>
      </c>
      <c r="Z8" s="28">
        <f>IF($A8="","",IF(OR($X8="",$Y8=""),"",IFERROR(IF(AND($X8&gt;0,$Y8&gt;0),$Y8/$X8,""),"")))</f>
        <v/>
      </c>
      <c r="AA8" s="27">
        <f>IF($A8="","",IF(OR($M8="",$N8="",$V8=""),"",IFERROR($M8/$N8+$V8,"")))</f>
        <v/>
      </c>
      <c r="AB8" s="27">
        <f>IF($A8="","",IF(OR($T8="",$U8="",$W8=""),"",IFERROR($T8/$U8+$W8,"")))</f>
        <v/>
      </c>
      <c r="AC8" s="29">
        <f>IF($A8="","",IF(OR($AA8="",$AB8=""),"Needs inputs",IF($AB8&lt;$AA8,"Replace lower annualized",IF($AA8&lt;$AB8,"Repair lower annualized","Same annualized cost"))))</f>
        <v/>
      </c>
      <c r="AD8" s="17" t="inlineStr">
        <is>
          <t>Customer</t>
        </is>
      </c>
      <c r="AE8" s="17" t="inlineStr">
        <is>
          <t>Draft</t>
        </is>
      </c>
      <c r="AF8" s="29">
        <f>IF($A8="","",IFERROR(IF(OR($G8="",$M8="",$N8="",$T8="",$U8="",$V8="",$W8=""),"Complete cost, life, and energy inputs",IF(OR($G8&gt;=Assumptions!$B$4,$X8&lt;=0,AND($Z8&lt;&gt;"",$Z8&gt;Assumptions!$B$5)),IF($G8&gt;=Assumptions!$B$4,"Age threshold, ","")&amp;IF($X8&lt;=0,"Energy estimate, ","")&amp;IF(AND($Z8&lt;&gt;"",$Z8&gt;Assumptions!$B$5),"Payback limit, ","")&amp;"Human check","No assumption alert")),"Check numeric inputs"))</f>
        <v/>
      </c>
    </row>
    <row r="9" ht="31" customHeight="1">
      <c r="A9" s="17" t="inlineStr">
        <is>
          <t>CMP-EX-005</t>
        </is>
      </c>
      <c r="B9" s="18" t="inlineStr">
        <is>
          <t>Fictional Northstar Toy Works</t>
        </is>
      </c>
      <c r="C9" s="18" t="inlineStr">
        <is>
          <t>Demo Site Echo</t>
        </is>
      </c>
      <c r="D9" s="18" t="inlineStr">
        <is>
          <t>Sample 7.5-ton rooftop unit</t>
        </is>
      </c>
      <c r="E9" s="17" t="inlineStr">
        <is>
          <t>Fictional Tech Casey</t>
        </is>
      </c>
      <c r="F9" s="36" t="n">
        <v>46266</v>
      </c>
      <c r="G9" s="20" t="n">
        <v>19</v>
      </c>
      <c r="H9" s="18" t="inlineStr">
        <is>
          <t>Replace compressor and condenser fan</t>
        </is>
      </c>
      <c r="I9" s="21" t="n">
        <v>2</v>
      </c>
      <c r="J9" s="17" t="inlineStr">
        <is>
          <t>each</t>
        </is>
      </c>
      <c r="K9" s="37" t="n">
        <v>19</v>
      </c>
      <c r="L9" s="23" t="n">
        <v>3150</v>
      </c>
      <c r="M9" s="23" t="n">
        <v>4800</v>
      </c>
      <c r="N9" s="20" t="n">
        <v>1.5</v>
      </c>
      <c r="O9" s="18" t="inlineStr">
        <is>
          <t>Install sample 7.5-ton rooftop unit</t>
        </is>
      </c>
      <c r="P9" s="21" t="n">
        <v>1</v>
      </c>
      <c r="Q9" s="17" t="inlineStr">
        <is>
          <t>system</t>
        </is>
      </c>
      <c r="R9" s="37" t="n">
        <v>30</v>
      </c>
      <c r="S9" s="23" t="n">
        <v>13200</v>
      </c>
      <c r="T9" s="23" t="n">
        <v>18500</v>
      </c>
      <c r="U9" s="20" t="n">
        <v>20</v>
      </c>
      <c r="V9" s="23" t="n">
        <v>4200</v>
      </c>
      <c r="W9" s="23" t="n">
        <v>2400</v>
      </c>
      <c r="X9" s="24">
        <f>IF($A9="","",IF(OR($V9="",$W9=""),"",IFERROR($V9-$W9,"")))</f>
        <v/>
      </c>
      <c r="Y9" s="24">
        <f>IF($A9="","",IF(OR($M9="",$T9=""),"",IFERROR($T9-$M9,"")))</f>
        <v/>
      </c>
      <c r="Z9" s="25">
        <f>IF($A9="","",IF(OR($X9="",$Y9=""),"",IFERROR(IF(AND($X9&gt;0,$Y9&gt;0),$Y9/$X9,""),"")))</f>
        <v/>
      </c>
      <c r="AA9" s="24">
        <f>IF($A9="","",IF(OR($M9="",$N9="",$V9=""),"",IFERROR($M9/$N9+$V9,"")))</f>
        <v/>
      </c>
      <c r="AB9" s="24">
        <f>IF($A9="","",IF(OR($T9="",$U9="",$W9=""),"",IFERROR($T9/$U9+$W9,"")))</f>
        <v/>
      </c>
      <c r="AC9" s="26">
        <f>IF($A9="","",IF(OR($AA9="",$AB9=""),"Needs inputs",IF($AB9&lt;$AA9,"Replace lower annualized",IF($AA9&lt;$AB9,"Repair lower annualized","Same annualized cost"))))</f>
        <v/>
      </c>
      <c r="AD9" s="17" t="inlineStr">
        <is>
          <t>Property Manager</t>
        </is>
      </c>
      <c r="AE9" s="17" t="inlineStr">
        <is>
          <t>Presented</t>
        </is>
      </c>
      <c r="AF9" s="26">
        <f>IF($A9="","",IFERROR(IF(OR($G9="",$M9="",$N9="",$T9="",$U9="",$V9="",$W9=""),"Complete cost, life, and energy inputs",IF(OR($G9&gt;=Assumptions!$B$4,$X9&lt;=0,AND($Z9&lt;&gt;"",$Z9&gt;Assumptions!$B$5)),IF($G9&gt;=Assumptions!$B$4,"Age threshold, ","")&amp;IF($X9&lt;=0,"Energy estimate, ","")&amp;IF(AND($Z9&lt;&gt;"",$Z9&gt;Assumptions!$B$5),"Payback limit, ","")&amp;"Human check","No assumption alert")),"Check numeric inputs"))</f>
        <v/>
      </c>
    </row>
    <row r="10" ht="31" customHeight="1">
      <c r="A10" s="17" t="inlineStr">
        <is>
          <t>CMP-EX-006</t>
        </is>
      </c>
      <c r="B10" s="18" t="inlineStr">
        <is>
          <t>Sample Willow Paper Studio</t>
        </is>
      </c>
      <c r="C10" s="18" t="inlineStr">
        <is>
          <t>Demo Site Foxtrot</t>
        </is>
      </c>
      <c r="D10" s="18" t="inlineStr">
        <is>
          <t>Sample 4-ton split air conditioner</t>
        </is>
      </c>
      <c r="E10" s="17" t="inlineStr">
        <is>
          <t>Fictional Tech Taylor</t>
        </is>
      </c>
      <c r="F10" s="36" t="n">
        <v>46264</v>
      </c>
      <c r="G10" s="20" t="n">
        <v>8</v>
      </c>
      <c r="H10" s="18" t="inlineStr">
        <is>
          <t>Replace evaporator coil</t>
        </is>
      </c>
      <c r="I10" s="21" t="n">
        <v>1</v>
      </c>
      <c r="J10" s="17" t="inlineStr">
        <is>
          <t>each</t>
        </is>
      </c>
      <c r="K10" s="37" t="n">
        <v>10</v>
      </c>
      <c r="L10" s="23" t="n">
        <v>1325</v>
      </c>
      <c r="M10" s="23" t="n">
        <v>2100</v>
      </c>
      <c r="N10" s="20" t="n">
        <v>4</v>
      </c>
      <c r="O10" s="18" t="inlineStr">
        <is>
          <t>Install sample 4-ton cooling system</t>
        </is>
      </c>
      <c r="P10" s="21" t="n">
        <v>1</v>
      </c>
      <c r="Q10" s="17" t="inlineStr">
        <is>
          <t>system</t>
        </is>
      </c>
      <c r="R10" s="37" t="n">
        <v>20</v>
      </c>
      <c r="S10" s="23" t="n">
        <v>9050</v>
      </c>
      <c r="T10" s="23" t="n">
        <v>12800</v>
      </c>
      <c r="U10" s="20" t="n">
        <v>16</v>
      </c>
      <c r="V10" s="23" t="n">
        <v>2600</v>
      </c>
      <c r="W10" s="23" t="n">
        <v>2000</v>
      </c>
      <c r="X10" s="27">
        <f>IF($A10="","",IF(OR($V10="",$W10=""),"",IFERROR($V10-$W10,"")))</f>
        <v/>
      </c>
      <c r="Y10" s="27">
        <f>IF($A10="","",IF(OR($M10="",$T10=""),"",IFERROR($T10-$M10,"")))</f>
        <v/>
      </c>
      <c r="Z10" s="28">
        <f>IF($A10="","",IF(OR($X10="",$Y10=""),"",IFERROR(IF(AND($X10&gt;0,$Y10&gt;0),$Y10/$X10,""),"")))</f>
        <v/>
      </c>
      <c r="AA10" s="27">
        <f>IF($A10="","",IF(OR($M10="",$N10="",$V10=""),"",IFERROR($M10/$N10+$V10,"")))</f>
        <v/>
      </c>
      <c r="AB10" s="27">
        <f>IF($A10="","",IF(OR($T10="",$U10="",$W10=""),"",IFERROR($T10/$U10+$W10,"")))</f>
        <v/>
      </c>
      <c r="AC10" s="29">
        <f>IF($A10="","",IF(OR($AA10="",$AB10=""),"Needs inputs",IF($AB10&lt;$AA10,"Replace lower annualized",IF($AA10&lt;$AB10,"Repair lower annualized","Same annualized cost"))))</f>
        <v/>
      </c>
      <c r="AD10" s="17" t="inlineStr">
        <is>
          <t>Internal Review</t>
        </is>
      </c>
      <c r="AE10" s="17" t="inlineStr">
        <is>
          <t>On Hold</t>
        </is>
      </c>
      <c r="AF10" s="29">
        <f>IF($A10="","",IFERROR(IF(OR($G10="",$M10="",$N10="",$T10="",$U10="",$V10="",$W10=""),"Complete cost, life, and energy inputs",IF(OR($G10&gt;=Assumptions!$B$4,$X10&lt;=0,AND($Z10&lt;&gt;"",$Z10&gt;Assumptions!$B$5)),IF($G10&gt;=Assumptions!$B$4,"Age threshold, ","")&amp;IF($X10&lt;=0,"Energy estimate, ","")&amp;IF(AND($Z10&lt;&gt;"",$Z10&gt;Assumptions!$B$5),"Payback limit, ","")&amp;"Human check","No assumption alert")),"Check numeric inputs"))</f>
        <v/>
      </c>
    </row>
    <row r="11" ht="31" customHeight="1">
      <c r="A11" s="17" t="inlineStr">
        <is>
          <t>CMP-EX-007</t>
        </is>
      </c>
      <c r="B11" s="18" t="inlineStr">
        <is>
          <t>Imaginary Prism Dance Hall</t>
        </is>
      </c>
      <c r="C11" s="18" t="inlineStr">
        <is>
          <t>Demo Site Golf</t>
        </is>
      </c>
      <c r="D11" s="18" t="inlineStr">
        <is>
          <t>Sample 3-ton gas furnace system</t>
        </is>
      </c>
      <c r="E11" s="17" t="inlineStr">
        <is>
          <t>Fictional Tech Cameron</t>
        </is>
      </c>
      <c r="F11" s="36" t="n">
        <v>46262</v>
      </c>
      <c r="G11" s="20" t="n">
        <v>4</v>
      </c>
      <c r="H11" s="18" t="inlineStr">
        <is>
          <t>Replace sample pressure switch</t>
        </is>
      </c>
      <c r="I11" s="21" t="n">
        <v>1</v>
      </c>
      <c r="J11" s="17" t="inlineStr">
        <is>
          <t>each</t>
        </is>
      </c>
      <c r="K11" s="37" t="n">
        <v>1</v>
      </c>
      <c r="L11" s="23" t="n">
        <v>280</v>
      </c>
      <c r="M11" s="23" t="n">
        <v>600</v>
      </c>
      <c r="N11" s="20" t="n">
        <v>5</v>
      </c>
      <c r="O11" s="18" t="inlineStr">
        <is>
          <t>Install sample 3-ton furnace system</t>
        </is>
      </c>
      <c r="P11" s="21" t="n">
        <v>1</v>
      </c>
      <c r="Q11" s="17" t="inlineStr">
        <is>
          <t>system</t>
        </is>
      </c>
      <c r="R11" s="37" t="n">
        <v>15</v>
      </c>
      <c r="S11" s="23" t="n">
        <v>6400</v>
      </c>
      <c r="T11" s="23" t="n">
        <v>9000</v>
      </c>
      <c r="U11" s="20" t="n">
        <v>15</v>
      </c>
      <c r="V11" s="23" t="n">
        <v>1600</v>
      </c>
      <c r="W11" s="23" t="n">
        <v>1600</v>
      </c>
      <c r="X11" s="24">
        <f>IF($A11="","",IF(OR($V11="",$W11=""),"",IFERROR($V11-$W11,"")))</f>
        <v/>
      </c>
      <c r="Y11" s="24">
        <f>IF($A11="","",IF(OR($M11="",$T11=""),"",IFERROR($T11-$M11,"")))</f>
        <v/>
      </c>
      <c r="Z11" s="25">
        <f>IF($A11="","",IF(OR($X11="",$Y11=""),"",IFERROR(IF(AND($X11&gt;0,$Y11&gt;0),$Y11/$X11,""),"")))</f>
        <v/>
      </c>
      <c r="AA11" s="24">
        <f>IF($A11="","",IF(OR($M11="",$N11="",$V11=""),"",IFERROR($M11/$N11+$V11,"")))</f>
        <v/>
      </c>
      <c r="AB11" s="24">
        <f>IF($A11="","",IF(OR($T11="",$U11="",$W11=""),"",IFERROR($T11/$U11+$W11,"")))</f>
        <v/>
      </c>
      <c r="AC11" s="26">
        <f>IF($A11="","",IF(OR($AA11="",$AB11=""),"Needs inputs",IF($AB11&lt;$AA11,"Replace lower annualized",IF($AA11&lt;$AB11,"Repair lower annualized","Same annualized cost"))))</f>
        <v/>
      </c>
      <c r="AD11" s="17" t="inlineStr">
        <is>
          <t>Customer</t>
        </is>
      </c>
      <c r="AE11" s="17" t="inlineStr">
        <is>
          <t>Closed</t>
        </is>
      </c>
      <c r="AF11" s="26">
        <f>IF($A11="","",IFERROR(IF(OR($G11="",$M11="",$N11="",$T11="",$U11="",$V11="",$W11=""),"Complete cost, life, and energy inputs",IF(OR($G11&gt;=Assumptions!$B$4,$X11&lt;=0,AND($Z11&lt;&gt;"",$Z11&gt;Assumptions!$B$5)),IF($G11&gt;=Assumptions!$B$4,"Age threshold, ","")&amp;IF($X11&lt;=0,"Energy estimate, ","")&amp;IF(AND($Z11&lt;&gt;"",$Z11&gt;Assumptions!$B$5),"Payback limit, ","")&amp;"Human check","No assumption alert")),"Check numeric inputs"))</f>
        <v/>
      </c>
    </row>
    <row r="12" ht="31" customHeight="1">
      <c r="A12" s="17" t="inlineStr">
        <is>
          <t>CMP-EX-008</t>
        </is>
      </c>
      <c r="B12" s="18" t="inlineStr">
        <is>
          <t>Demo Juniper Petals Shop</t>
        </is>
      </c>
      <c r="C12" s="18" t="inlineStr">
        <is>
          <t>Demo Site Hotel</t>
        </is>
      </c>
      <c r="D12" s="18" t="inlineStr">
        <is>
          <t>Sample 5-ton heat pump</t>
        </is>
      </c>
      <c r="E12" s="17" t="inlineStr">
        <is>
          <t>Fictional Tech Quinn</t>
        </is>
      </c>
      <c r="F12" s="36" t="n">
        <v>46260</v>
      </c>
      <c r="G12" s="20" t="n">
        <v>13</v>
      </c>
      <c r="H12" s="18" t="inlineStr">
        <is>
          <t>Replace reversing valve and controls</t>
        </is>
      </c>
      <c r="I12" s="21" t="n">
        <v>2</v>
      </c>
      <c r="J12" s="17" t="inlineStr">
        <is>
          <t>each</t>
        </is>
      </c>
      <c r="K12" s="37" t="n">
        <v>12</v>
      </c>
      <c r="L12" s="23" t="n">
        <v>1750</v>
      </c>
      <c r="M12" s="23" t="n">
        <v>2700</v>
      </c>
      <c r="N12" s="20" t="n">
        <v>2.5</v>
      </c>
      <c r="O12" s="18" t="inlineStr">
        <is>
          <t>Install sample 5-ton heat pump system</t>
        </is>
      </c>
      <c r="P12" s="21" t="n">
        <v>1</v>
      </c>
      <c r="Q12" s="17" t="inlineStr">
        <is>
          <t>system</t>
        </is>
      </c>
      <c r="R12" s="37" t="n">
        <v>23</v>
      </c>
      <c r="S12" s="23" t="n">
        <v>11100</v>
      </c>
      <c r="T12" s="23" t="n">
        <v>15600</v>
      </c>
      <c r="U12" s="20" t="n">
        <v>18</v>
      </c>
      <c r="V12" s="23" t="n">
        <v>3400</v>
      </c>
      <c r="W12" s="23" t="n">
        <v>2100</v>
      </c>
      <c r="X12" s="27">
        <f>IF($A12="","",IF(OR($V12="",$W12=""),"",IFERROR($V12-$W12,"")))</f>
        <v/>
      </c>
      <c r="Y12" s="27">
        <f>IF($A12="","",IF(OR($M12="",$T12=""),"",IFERROR($T12-$M12,"")))</f>
        <v/>
      </c>
      <c r="Z12" s="28">
        <f>IF($A12="","",IF(OR($X12="",$Y12=""),"",IFERROR(IF(AND($X12&gt;0,$Y12&gt;0),$Y12/$X12,""),"")))</f>
        <v/>
      </c>
      <c r="AA12" s="27">
        <f>IF($A12="","",IF(OR($M12="",$N12="",$V12=""),"",IFERROR($M12/$N12+$V12,"")))</f>
        <v/>
      </c>
      <c r="AB12" s="27">
        <f>IF($A12="","",IF(OR($T12="",$U12="",$W12=""),"",IFERROR($T12/$U12+$W12,"")))</f>
        <v/>
      </c>
      <c r="AC12" s="29">
        <f>IF($A12="","",IF(OR($AA12="",$AB12=""),"Needs inputs",IF($AB12&lt;$AA12,"Replace lower annualized",IF($AA12&lt;$AB12,"Repair lower annualized","Same annualized cost"))))</f>
        <v/>
      </c>
      <c r="AD12" s="17" t="inlineStr">
        <is>
          <t>Property Manager</t>
        </is>
      </c>
      <c r="AE12" s="17" t="inlineStr">
        <is>
          <t>Needs Review</t>
        </is>
      </c>
      <c r="AF12" s="29">
        <f>IF($A12="","",IFERROR(IF(OR($G12="",$M12="",$N12="",$T12="",$U12="",$V12="",$W12=""),"Complete cost, life, and energy inputs",IF(OR($G12&gt;=Assumptions!$B$4,$X12&lt;=0,AND($Z12&lt;&gt;"",$Z12&gt;Assumptions!$B$5)),IF($G12&gt;=Assumptions!$B$4,"Age threshold, ","")&amp;IF($X12&lt;=0,"Energy estimate, ","")&amp;IF(AND($Z12&lt;&gt;"",$Z12&gt;Assumptions!$B$5),"Payback limit, ","")&amp;"Human check","No assumption alert")),"Check numeric inputs"))</f>
        <v/>
      </c>
    </row>
    <row r="13" ht="31" customHeight="1">
      <c r="A13" s="17" t="inlineStr">
        <is>
          <t>CMP-EX-009</t>
        </is>
      </c>
      <c r="B13" s="18" t="inlineStr">
        <is>
          <t>Fictional Orbit Makerspace</t>
        </is>
      </c>
      <c r="C13" s="18" t="inlineStr">
        <is>
          <t>Demo Site India</t>
        </is>
      </c>
      <c r="D13" s="18" t="inlineStr">
        <is>
          <t>Sample 3.5-ton split heat pump</t>
        </is>
      </c>
      <c r="E13" s="17" t="inlineStr">
        <is>
          <t>Fictional Tech Parker</t>
        </is>
      </c>
      <c r="F13" s="36" t="n">
        <v>46258</v>
      </c>
      <c r="G13" s="20" t="n">
        <v>10</v>
      </c>
      <c r="H13" s="18" t="inlineStr">
        <is>
          <t>Replace blower motor and control board</t>
        </is>
      </c>
      <c r="I13" s="21" t="n">
        <v>2</v>
      </c>
      <c r="J13" s="17" t="inlineStr">
        <is>
          <t>each</t>
        </is>
      </c>
      <c r="K13" s="37" t="n">
        <v>8</v>
      </c>
      <c r="L13" s="23" t="n">
        <v>1125</v>
      </c>
      <c r="M13" s="23" t="n">
        <v>1800</v>
      </c>
      <c r="N13" s="20" t="n">
        <v>3</v>
      </c>
      <c r="O13" s="18" t="inlineStr">
        <is>
          <t>Install sample 3.5-ton heat pump system</t>
        </is>
      </c>
      <c r="P13" s="21" t="n">
        <v>1</v>
      </c>
      <c r="Q13" s="17" t="inlineStr">
        <is>
          <t>system</t>
        </is>
      </c>
      <c r="R13" s="37" t="n">
        <v>18</v>
      </c>
      <c r="S13" s="23" t="n">
        <v>7450</v>
      </c>
      <c r="T13" s="23" t="n">
        <v>10400</v>
      </c>
      <c r="U13" s="20" t="n">
        <v>16</v>
      </c>
      <c r="V13" s="23" t="n">
        <v>2200</v>
      </c>
      <c r="W13" s="23" t="n">
        <v>1750</v>
      </c>
      <c r="X13" s="24">
        <f>IF($A13="","",IF(OR($V13="",$W13=""),"",IFERROR($V13-$W13,"")))</f>
        <v/>
      </c>
      <c r="Y13" s="24">
        <f>IF($A13="","",IF(OR($M13="",$T13=""),"",IFERROR($T13-$M13,"")))</f>
        <v/>
      </c>
      <c r="Z13" s="25">
        <f>IF($A13="","",IF(OR($X13="",$Y13=""),"",IFERROR(IF(AND($X13&gt;0,$Y13&gt;0),$Y13/$X13,""),"")))</f>
        <v/>
      </c>
      <c r="AA13" s="24">
        <f>IF($A13="","",IF(OR($M13="",$N13="",$V13=""),"",IFERROR($M13/$N13+$V13,"")))</f>
        <v/>
      </c>
      <c r="AB13" s="24">
        <f>IF($A13="","",IF(OR($T13="",$U13="",$W13=""),"",IFERROR($T13/$U13+$W13,"")))</f>
        <v/>
      </c>
      <c r="AC13" s="26">
        <f>IF($A13="","",IF(OR($AA13="",$AB13=""),"Needs inputs",IF($AB13&lt;$AA13,"Replace lower annualized",IF($AA13&lt;$AB13,"Repair lower annualized","Same annualized cost"))))</f>
        <v/>
      </c>
      <c r="AD13" s="17" t="inlineStr">
        <is>
          <t>Internal Review</t>
        </is>
      </c>
      <c r="AE13" s="17" t="inlineStr">
        <is>
          <t>Draft</t>
        </is>
      </c>
      <c r="AF13" s="26">
        <f>IF($A13="","",IFERROR(IF(OR($G13="",$M13="",$N13="",$T13="",$U13="",$V13="",$W13=""),"Complete cost, life, and energy inputs",IF(OR($G13&gt;=Assumptions!$B$4,$X13&lt;=0,AND($Z13&lt;&gt;"",$Z13&gt;Assumptions!$B$5)),IF($G13&gt;=Assumptions!$B$4,"Age threshold, ","")&amp;IF($X13&lt;=0,"Energy estimate, ","")&amp;IF(AND($Z13&lt;&gt;"",$Z13&gt;Assumptions!$B$5),"Payback limit, ","")&amp;"Human check","No assumption alert")),"Check numeric inputs"))</f>
        <v/>
      </c>
    </row>
    <row r="14" ht="31" customHeight="1">
      <c r="A14" s="17" t="inlineStr">
        <is>
          <t>CMP-EX-010</t>
        </is>
      </c>
      <c r="B14" s="18" t="inlineStr">
        <is>
          <t>Sample Cedar Kite Depot</t>
        </is>
      </c>
      <c r="C14" s="18" t="inlineStr">
        <is>
          <t>Demo Site Juliet</t>
        </is>
      </c>
      <c r="D14" s="18" t="inlineStr">
        <is>
          <t>Sample 2.5-ton air conditioner</t>
        </is>
      </c>
      <c r="E14" s="17" t="inlineStr">
        <is>
          <t>Fictional Tech Skyler</t>
        </is>
      </c>
      <c r="F14" s="36" t="n">
        <v>46256</v>
      </c>
      <c r="G14" s="20" t="n">
        <v>7</v>
      </c>
      <c r="H14" s="18" t="inlineStr">
        <is>
          <t>Replace condenser fan assembly</t>
        </is>
      </c>
      <c r="I14" s="21" t="n">
        <v>1</v>
      </c>
      <c r="J14" s="17" t="inlineStr">
        <is>
          <t>set</t>
        </is>
      </c>
      <c r="K14" s="37" t="n">
        <v>3.5</v>
      </c>
      <c r="L14" s="23" t="n">
        <v>690</v>
      </c>
      <c r="M14" s="23" t="n">
        <v>1250</v>
      </c>
      <c r="N14" s="20" t="n">
        <v>4</v>
      </c>
      <c r="O14" s="18" t="inlineStr">
        <is>
          <t>Install sample 2.5-ton cooling system</t>
        </is>
      </c>
      <c r="P14" s="21" t="n">
        <v>1</v>
      </c>
      <c r="Q14" s="17" t="inlineStr">
        <is>
          <t>system</t>
        </is>
      </c>
      <c r="R14" s="37" t="n">
        <v>15</v>
      </c>
      <c r="S14" s="23" t="n">
        <v>6250</v>
      </c>
      <c r="T14" s="23" t="n">
        <v>8900</v>
      </c>
      <c r="U14" s="20" t="n">
        <v>15</v>
      </c>
      <c r="V14" s="23" t="n">
        <v>1750</v>
      </c>
      <c r="W14" s="23" t="n"/>
      <c r="X14" s="27">
        <f>IF($A14="","",IF(OR($V14="",$W14=""),"",IFERROR($V14-$W14,"")))</f>
        <v/>
      </c>
      <c r="Y14" s="27">
        <f>IF($A14="","",IF(OR($M14="",$T14=""),"",IFERROR($T14-$M14,"")))</f>
        <v/>
      </c>
      <c r="Z14" s="28">
        <f>IF($A14="","",IF(OR($X14="",$Y14=""),"",IFERROR(IF(AND($X14&gt;0,$Y14&gt;0),$Y14/$X14,""),"")))</f>
        <v/>
      </c>
      <c r="AA14" s="27">
        <f>IF($A14="","",IF(OR($M14="",$N14="",$V14=""),"",IFERROR($M14/$N14+$V14,"")))</f>
        <v/>
      </c>
      <c r="AB14" s="27">
        <f>IF($A14="","",IF(OR($T14="",$U14="",$W14=""),"",IFERROR($T14/$U14+$W14,"")))</f>
        <v/>
      </c>
      <c r="AC14" s="29">
        <f>IF($A14="","",IF(OR($AA14="",$AB14=""),"Needs inputs",IF($AB14&lt;$AA14,"Replace lower annualized",IF($AA14&lt;$AB14,"Repair lower annualized","Same annualized cost"))))</f>
        <v/>
      </c>
      <c r="AD14" s="17" t="inlineStr">
        <is>
          <t>Customer</t>
        </is>
      </c>
      <c r="AE14" s="17" t="inlineStr">
        <is>
          <t>Needs Review</t>
        </is>
      </c>
      <c r="AF14" s="29">
        <f>IF($A14="","",IFERROR(IF(OR($G14="",$M14="",$N14="",$T14="",$U14="",$V14="",$W14=""),"Complete cost, life, and energy inputs",IF(OR($G14&gt;=Assumptions!$B$4,$X14&lt;=0,AND($Z14&lt;&gt;"",$Z14&gt;Assumptions!$B$5)),IF($G14&gt;=Assumptions!$B$4,"Age threshold, ","")&amp;IF($X14&lt;=0,"Energy estimate, ","")&amp;IF(AND($Z14&lt;&gt;"",$Z14&gt;Assumptions!$B$5),"Payback limit, ","")&amp;"Human check","No assumption alert")),"Check numeric inputs"))</f>
        <v/>
      </c>
    </row>
    <row r="15" ht="24" customHeight="1">
      <c r="A15" s="17" t="n"/>
      <c r="B15" s="18" t="n"/>
      <c r="C15" s="18" t="n"/>
      <c r="D15" s="18" t="n"/>
      <c r="E15" s="17" t="n"/>
      <c r="F15" s="36" t="n"/>
      <c r="G15" s="20" t="n"/>
      <c r="H15" s="18" t="n"/>
      <c r="I15" s="21" t="n"/>
      <c r="J15" s="17" t="n"/>
      <c r="K15" s="37" t="n"/>
      <c r="L15" s="23" t="n"/>
      <c r="M15" s="23" t="n"/>
      <c r="N15" s="20" t="n"/>
      <c r="O15" s="18" t="n"/>
      <c r="P15" s="21" t="n"/>
      <c r="Q15" s="17" t="n"/>
      <c r="R15" s="37" t="n"/>
      <c r="S15" s="23" t="n"/>
      <c r="T15" s="23" t="n"/>
      <c r="U15" s="20" t="n"/>
      <c r="V15" s="23" t="n"/>
      <c r="W15" s="23" t="n"/>
      <c r="X15" s="24">
        <f>IF($A15="","",IF(OR($V15="",$W15=""),"",IFERROR($V15-$W15,"")))</f>
        <v/>
      </c>
      <c r="Y15" s="24">
        <f>IF($A15="","",IF(OR($M15="",$T15=""),"",IFERROR($T15-$M15,"")))</f>
        <v/>
      </c>
      <c r="Z15" s="25">
        <f>IF($A15="","",IF(OR($X15="",$Y15=""),"",IFERROR(IF(AND($X15&gt;0,$Y15&gt;0),$Y15/$X15,""),"")))</f>
        <v/>
      </c>
      <c r="AA15" s="24">
        <f>IF($A15="","",IF(OR($M15="",$N15="",$V15=""),"",IFERROR($M15/$N15+$V15,"")))</f>
        <v/>
      </c>
      <c r="AB15" s="24">
        <f>IF($A15="","",IF(OR($T15="",$U15="",$W15=""),"",IFERROR($T15/$U15+$W15,"")))</f>
        <v/>
      </c>
      <c r="AC15" s="26">
        <f>IF($A15="","",IF(OR($AA15="",$AB15=""),"Needs inputs",IF($AB15&lt;$AA15,"Replace lower annualized",IF($AA15&lt;$AB15,"Repair lower annualized","Same annualized cost"))))</f>
        <v/>
      </c>
      <c r="AD15" s="17" t="n"/>
      <c r="AE15" s="17" t="n"/>
      <c r="AF15" s="26">
        <f>IF($A15="","",IFERROR(IF(OR($G15="",$M15="",$N15="",$T15="",$U15="",$V15="",$W15=""),"Complete cost, life, and energy inputs",IF(OR($G15&gt;=Assumptions!$B$4,$X15&lt;=0,AND($Z15&lt;&gt;"",$Z15&gt;Assumptions!$B$5)),IF($G15&gt;=Assumptions!$B$4,"Age threshold, ","")&amp;IF($X15&lt;=0,"Energy estimate, ","")&amp;IF(AND($Z15&lt;&gt;"",$Z15&gt;Assumptions!$B$5),"Payback limit, ","")&amp;"Human check","No assumption alert")),"Check numeric inputs"))</f>
        <v/>
      </c>
    </row>
    <row r="16" ht="24" customHeight="1">
      <c r="A16" s="17" t="n"/>
      <c r="B16" s="18" t="n"/>
      <c r="C16" s="18" t="n"/>
      <c r="D16" s="18" t="n"/>
      <c r="E16" s="17" t="n"/>
      <c r="F16" s="36" t="n"/>
      <c r="G16" s="20" t="n"/>
      <c r="H16" s="18" t="n"/>
      <c r="I16" s="21" t="n"/>
      <c r="J16" s="17" t="n"/>
      <c r="K16" s="37" t="n"/>
      <c r="L16" s="23" t="n"/>
      <c r="M16" s="23" t="n"/>
      <c r="N16" s="20" t="n"/>
      <c r="O16" s="18" t="n"/>
      <c r="P16" s="21" t="n"/>
      <c r="Q16" s="17" t="n"/>
      <c r="R16" s="37" t="n"/>
      <c r="S16" s="23" t="n"/>
      <c r="T16" s="23" t="n"/>
      <c r="U16" s="20" t="n"/>
      <c r="V16" s="23" t="n"/>
      <c r="W16" s="23" t="n"/>
      <c r="X16" s="27">
        <f>IF($A16="","",IF(OR($V16="",$W16=""),"",IFERROR($V16-$W16,"")))</f>
        <v/>
      </c>
      <c r="Y16" s="27">
        <f>IF($A16="","",IF(OR($M16="",$T16=""),"",IFERROR($T16-$M16,"")))</f>
        <v/>
      </c>
      <c r="Z16" s="28">
        <f>IF($A16="","",IF(OR($X16="",$Y16=""),"",IFERROR(IF(AND($X16&gt;0,$Y16&gt;0),$Y16/$X16,""),"")))</f>
        <v/>
      </c>
      <c r="AA16" s="27">
        <f>IF($A16="","",IF(OR($M16="",$N16="",$V16=""),"",IFERROR($M16/$N16+$V16,"")))</f>
        <v/>
      </c>
      <c r="AB16" s="27">
        <f>IF($A16="","",IF(OR($T16="",$U16="",$W16=""),"",IFERROR($T16/$U16+$W16,"")))</f>
        <v/>
      </c>
      <c r="AC16" s="29">
        <f>IF($A16="","",IF(OR($AA16="",$AB16=""),"Needs inputs",IF($AB16&lt;$AA16,"Replace lower annualized",IF($AA16&lt;$AB16,"Repair lower annualized","Same annualized cost"))))</f>
        <v/>
      </c>
      <c r="AD16" s="17" t="n"/>
      <c r="AE16" s="17" t="n"/>
      <c r="AF16" s="29">
        <f>IF($A16="","",IFERROR(IF(OR($G16="",$M16="",$N16="",$T16="",$U16="",$V16="",$W16=""),"Complete cost, life, and energy inputs",IF(OR($G16&gt;=Assumptions!$B$4,$X16&lt;=0,AND($Z16&lt;&gt;"",$Z16&gt;Assumptions!$B$5)),IF($G16&gt;=Assumptions!$B$4,"Age threshold, ","")&amp;IF($X16&lt;=0,"Energy estimate, ","")&amp;IF(AND($Z16&lt;&gt;"",$Z16&gt;Assumptions!$B$5),"Payback limit, ","")&amp;"Human check","No assumption alert")),"Check numeric inputs"))</f>
        <v/>
      </c>
    </row>
    <row r="17" ht="24" customHeight="1">
      <c r="A17" s="17" t="n"/>
      <c r="B17" s="18" t="n"/>
      <c r="C17" s="18" t="n"/>
      <c r="D17" s="18" t="n"/>
      <c r="E17" s="17" t="n"/>
      <c r="F17" s="36" t="n"/>
      <c r="G17" s="20" t="n"/>
      <c r="H17" s="18" t="n"/>
      <c r="I17" s="21" t="n"/>
      <c r="J17" s="17" t="n"/>
      <c r="K17" s="37" t="n"/>
      <c r="L17" s="23" t="n"/>
      <c r="M17" s="23" t="n"/>
      <c r="N17" s="20" t="n"/>
      <c r="O17" s="18" t="n"/>
      <c r="P17" s="21" t="n"/>
      <c r="Q17" s="17" t="n"/>
      <c r="R17" s="37" t="n"/>
      <c r="S17" s="23" t="n"/>
      <c r="T17" s="23" t="n"/>
      <c r="U17" s="20" t="n"/>
      <c r="V17" s="23" t="n"/>
      <c r="W17" s="23" t="n"/>
      <c r="X17" s="24">
        <f>IF($A17="","",IF(OR($V17="",$W17=""),"",IFERROR($V17-$W17,"")))</f>
        <v/>
      </c>
      <c r="Y17" s="24">
        <f>IF($A17="","",IF(OR($M17="",$T17=""),"",IFERROR($T17-$M17,"")))</f>
        <v/>
      </c>
      <c r="Z17" s="25">
        <f>IF($A17="","",IF(OR($X17="",$Y17=""),"",IFERROR(IF(AND($X17&gt;0,$Y17&gt;0),$Y17/$X17,""),"")))</f>
        <v/>
      </c>
      <c r="AA17" s="24">
        <f>IF($A17="","",IF(OR($M17="",$N17="",$V17=""),"",IFERROR($M17/$N17+$V17,"")))</f>
        <v/>
      </c>
      <c r="AB17" s="24">
        <f>IF($A17="","",IF(OR($T17="",$U17="",$W17=""),"",IFERROR($T17/$U17+$W17,"")))</f>
        <v/>
      </c>
      <c r="AC17" s="26">
        <f>IF($A17="","",IF(OR($AA17="",$AB17=""),"Needs inputs",IF($AB17&lt;$AA17,"Replace lower annualized",IF($AA17&lt;$AB17,"Repair lower annualized","Same annualized cost"))))</f>
        <v/>
      </c>
      <c r="AD17" s="17" t="n"/>
      <c r="AE17" s="17" t="n"/>
      <c r="AF17" s="26">
        <f>IF($A17="","",IFERROR(IF(OR($G17="",$M17="",$N17="",$T17="",$U17="",$V17="",$W17=""),"Complete cost, life, and energy inputs",IF(OR($G17&gt;=Assumptions!$B$4,$X17&lt;=0,AND($Z17&lt;&gt;"",$Z17&gt;Assumptions!$B$5)),IF($G17&gt;=Assumptions!$B$4,"Age threshold, ","")&amp;IF($X17&lt;=0,"Energy estimate, ","")&amp;IF(AND($Z17&lt;&gt;"",$Z17&gt;Assumptions!$B$5),"Payback limit, ","")&amp;"Human check","No assumption alert")),"Check numeric inputs"))</f>
        <v/>
      </c>
    </row>
    <row r="18" ht="24" customHeight="1">
      <c r="A18" s="17" t="n"/>
      <c r="B18" s="18" t="n"/>
      <c r="C18" s="18" t="n"/>
      <c r="D18" s="18" t="n"/>
      <c r="E18" s="17" t="n"/>
      <c r="F18" s="36" t="n"/>
      <c r="G18" s="20" t="n"/>
      <c r="H18" s="18" t="n"/>
      <c r="I18" s="21" t="n"/>
      <c r="J18" s="17" t="n"/>
      <c r="K18" s="37" t="n"/>
      <c r="L18" s="23" t="n"/>
      <c r="M18" s="23" t="n"/>
      <c r="N18" s="20" t="n"/>
      <c r="O18" s="18" t="n"/>
      <c r="P18" s="21" t="n"/>
      <c r="Q18" s="17" t="n"/>
      <c r="R18" s="37" t="n"/>
      <c r="S18" s="23" t="n"/>
      <c r="T18" s="23" t="n"/>
      <c r="U18" s="20" t="n"/>
      <c r="V18" s="23" t="n"/>
      <c r="W18" s="23" t="n"/>
      <c r="X18" s="27">
        <f>IF($A18="","",IF(OR($V18="",$W18=""),"",IFERROR($V18-$W18,"")))</f>
        <v/>
      </c>
      <c r="Y18" s="27">
        <f>IF($A18="","",IF(OR($M18="",$T18=""),"",IFERROR($T18-$M18,"")))</f>
        <v/>
      </c>
      <c r="Z18" s="28">
        <f>IF($A18="","",IF(OR($X18="",$Y18=""),"",IFERROR(IF(AND($X18&gt;0,$Y18&gt;0),$Y18/$X18,""),"")))</f>
        <v/>
      </c>
      <c r="AA18" s="27">
        <f>IF($A18="","",IF(OR($M18="",$N18="",$V18=""),"",IFERROR($M18/$N18+$V18,"")))</f>
        <v/>
      </c>
      <c r="AB18" s="27">
        <f>IF($A18="","",IF(OR($T18="",$U18="",$W18=""),"",IFERROR($T18/$U18+$W18,"")))</f>
        <v/>
      </c>
      <c r="AC18" s="29">
        <f>IF($A18="","",IF(OR($AA18="",$AB18=""),"Needs inputs",IF($AB18&lt;$AA18,"Replace lower annualized",IF($AA18&lt;$AB18,"Repair lower annualized","Same annualized cost"))))</f>
        <v/>
      </c>
      <c r="AD18" s="17" t="n"/>
      <c r="AE18" s="17" t="n"/>
      <c r="AF18" s="29">
        <f>IF($A18="","",IFERROR(IF(OR($G18="",$M18="",$N18="",$T18="",$U18="",$V18="",$W18=""),"Complete cost, life, and energy inputs",IF(OR($G18&gt;=Assumptions!$B$4,$X18&lt;=0,AND($Z18&lt;&gt;"",$Z18&gt;Assumptions!$B$5)),IF($G18&gt;=Assumptions!$B$4,"Age threshold, ","")&amp;IF($X18&lt;=0,"Energy estimate, ","")&amp;IF(AND($Z18&lt;&gt;"",$Z18&gt;Assumptions!$B$5),"Payback limit, ","")&amp;"Human check","No assumption alert")),"Check numeric inputs"))</f>
        <v/>
      </c>
    </row>
    <row r="19" ht="24" customHeight="1">
      <c r="A19" s="17" t="n"/>
      <c r="B19" s="18" t="n"/>
      <c r="C19" s="18" t="n"/>
      <c r="D19" s="18" t="n"/>
      <c r="E19" s="17" t="n"/>
      <c r="F19" s="36" t="n"/>
      <c r="G19" s="20" t="n"/>
      <c r="H19" s="18" t="n"/>
      <c r="I19" s="21" t="n"/>
      <c r="J19" s="17" t="n"/>
      <c r="K19" s="37" t="n"/>
      <c r="L19" s="23" t="n"/>
      <c r="M19" s="23" t="n"/>
      <c r="N19" s="20" t="n"/>
      <c r="O19" s="18" t="n"/>
      <c r="P19" s="21" t="n"/>
      <c r="Q19" s="17" t="n"/>
      <c r="R19" s="37" t="n"/>
      <c r="S19" s="23" t="n"/>
      <c r="T19" s="23" t="n"/>
      <c r="U19" s="20" t="n"/>
      <c r="V19" s="23" t="n"/>
      <c r="W19" s="23" t="n"/>
      <c r="X19" s="24">
        <f>IF($A19="","",IF(OR($V19="",$W19=""),"",IFERROR($V19-$W19,"")))</f>
        <v/>
      </c>
      <c r="Y19" s="24">
        <f>IF($A19="","",IF(OR($M19="",$T19=""),"",IFERROR($T19-$M19,"")))</f>
        <v/>
      </c>
      <c r="Z19" s="25">
        <f>IF($A19="","",IF(OR($X19="",$Y19=""),"",IFERROR(IF(AND($X19&gt;0,$Y19&gt;0),$Y19/$X19,""),"")))</f>
        <v/>
      </c>
      <c r="AA19" s="24">
        <f>IF($A19="","",IF(OR($M19="",$N19="",$V19=""),"",IFERROR($M19/$N19+$V19,"")))</f>
        <v/>
      </c>
      <c r="AB19" s="24">
        <f>IF($A19="","",IF(OR($T19="",$U19="",$W19=""),"",IFERROR($T19/$U19+$W19,"")))</f>
        <v/>
      </c>
      <c r="AC19" s="26">
        <f>IF($A19="","",IF(OR($AA19="",$AB19=""),"Needs inputs",IF($AB19&lt;$AA19,"Replace lower annualized",IF($AA19&lt;$AB19,"Repair lower annualized","Same annualized cost"))))</f>
        <v/>
      </c>
      <c r="AD19" s="17" t="n"/>
      <c r="AE19" s="17" t="n"/>
      <c r="AF19" s="26">
        <f>IF($A19="","",IFERROR(IF(OR($G19="",$M19="",$N19="",$T19="",$U19="",$V19="",$W19=""),"Complete cost, life, and energy inputs",IF(OR($G19&gt;=Assumptions!$B$4,$X19&lt;=0,AND($Z19&lt;&gt;"",$Z19&gt;Assumptions!$B$5)),IF($G19&gt;=Assumptions!$B$4,"Age threshold, ","")&amp;IF($X19&lt;=0,"Energy estimate, ","")&amp;IF(AND($Z19&lt;&gt;"",$Z19&gt;Assumptions!$B$5),"Payback limit, ","")&amp;"Human check","No assumption alert")),"Check numeric inputs"))</f>
        <v/>
      </c>
    </row>
    <row r="20" ht="24" customHeight="1">
      <c r="A20" s="17" t="n"/>
      <c r="B20" s="18" t="n"/>
      <c r="C20" s="18" t="n"/>
      <c r="D20" s="18" t="n"/>
      <c r="E20" s="17" t="n"/>
      <c r="F20" s="36" t="n"/>
      <c r="G20" s="20" t="n"/>
      <c r="H20" s="18" t="n"/>
      <c r="I20" s="21" t="n"/>
      <c r="J20" s="17" t="n"/>
      <c r="K20" s="37" t="n"/>
      <c r="L20" s="23" t="n"/>
      <c r="M20" s="23" t="n"/>
      <c r="N20" s="20" t="n"/>
      <c r="O20" s="18" t="n"/>
      <c r="P20" s="21" t="n"/>
      <c r="Q20" s="17" t="n"/>
      <c r="R20" s="37" t="n"/>
      <c r="S20" s="23" t="n"/>
      <c r="T20" s="23" t="n"/>
      <c r="U20" s="20" t="n"/>
      <c r="V20" s="23" t="n"/>
      <c r="W20" s="23" t="n"/>
      <c r="X20" s="27">
        <f>IF($A20="","",IF(OR($V20="",$W20=""),"",IFERROR($V20-$W20,"")))</f>
        <v/>
      </c>
      <c r="Y20" s="27">
        <f>IF($A20="","",IF(OR($M20="",$T20=""),"",IFERROR($T20-$M20,"")))</f>
        <v/>
      </c>
      <c r="Z20" s="28">
        <f>IF($A20="","",IF(OR($X20="",$Y20=""),"",IFERROR(IF(AND($X20&gt;0,$Y20&gt;0),$Y20/$X20,""),"")))</f>
        <v/>
      </c>
      <c r="AA20" s="27">
        <f>IF($A20="","",IF(OR($M20="",$N20="",$V20=""),"",IFERROR($M20/$N20+$V20,"")))</f>
        <v/>
      </c>
      <c r="AB20" s="27">
        <f>IF($A20="","",IF(OR($T20="",$U20="",$W20=""),"",IFERROR($T20/$U20+$W20,"")))</f>
        <v/>
      </c>
      <c r="AC20" s="29">
        <f>IF($A20="","",IF(OR($AA20="",$AB20=""),"Needs inputs",IF($AB20&lt;$AA20,"Replace lower annualized",IF($AA20&lt;$AB20,"Repair lower annualized","Same annualized cost"))))</f>
        <v/>
      </c>
      <c r="AD20" s="17" t="n"/>
      <c r="AE20" s="17" t="n"/>
      <c r="AF20" s="29">
        <f>IF($A20="","",IFERROR(IF(OR($G20="",$M20="",$N20="",$T20="",$U20="",$V20="",$W20=""),"Complete cost, life, and energy inputs",IF(OR($G20&gt;=Assumptions!$B$4,$X20&lt;=0,AND($Z20&lt;&gt;"",$Z20&gt;Assumptions!$B$5)),IF($G20&gt;=Assumptions!$B$4,"Age threshold, ","")&amp;IF($X20&lt;=0,"Energy estimate, ","")&amp;IF(AND($Z20&lt;&gt;"",$Z20&gt;Assumptions!$B$5),"Payback limit, ","")&amp;"Human check","No assumption alert")),"Check numeric inputs"))</f>
        <v/>
      </c>
    </row>
    <row r="21" ht="24" customHeight="1">
      <c r="A21" s="17" t="n"/>
      <c r="B21" s="18" t="n"/>
      <c r="C21" s="18" t="n"/>
      <c r="D21" s="18" t="n"/>
      <c r="E21" s="17" t="n"/>
      <c r="F21" s="36" t="n"/>
      <c r="G21" s="20" t="n"/>
      <c r="H21" s="18" t="n"/>
      <c r="I21" s="21" t="n"/>
      <c r="J21" s="17" t="n"/>
      <c r="K21" s="37" t="n"/>
      <c r="L21" s="23" t="n"/>
      <c r="M21" s="23" t="n"/>
      <c r="N21" s="20" t="n"/>
      <c r="O21" s="18" t="n"/>
      <c r="P21" s="21" t="n"/>
      <c r="Q21" s="17" t="n"/>
      <c r="R21" s="37" t="n"/>
      <c r="S21" s="23" t="n"/>
      <c r="T21" s="23" t="n"/>
      <c r="U21" s="20" t="n"/>
      <c r="V21" s="23" t="n"/>
      <c r="W21" s="23" t="n"/>
      <c r="X21" s="24">
        <f>IF($A21="","",IF(OR($V21="",$W21=""),"",IFERROR($V21-$W21,"")))</f>
        <v/>
      </c>
      <c r="Y21" s="24">
        <f>IF($A21="","",IF(OR($M21="",$T21=""),"",IFERROR($T21-$M21,"")))</f>
        <v/>
      </c>
      <c r="Z21" s="25">
        <f>IF($A21="","",IF(OR($X21="",$Y21=""),"",IFERROR(IF(AND($X21&gt;0,$Y21&gt;0),$Y21/$X21,""),"")))</f>
        <v/>
      </c>
      <c r="AA21" s="24">
        <f>IF($A21="","",IF(OR($M21="",$N21="",$V21=""),"",IFERROR($M21/$N21+$V21,"")))</f>
        <v/>
      </c>
      <c r="AB21" s="24">
        <f>IF($A21="","",IF(OR($T21="",$U21="",$W21=""),"",IFERROR($T21/$U21+$W21,"")))</f>
        <v/>
      </c>
      <c r="AC21" s="26">
        <f>IF($A21="","",IF(OR($AA21="",$AB21=""),"Needs inputs",IF($AB21&lt;$AA21,"Replace lower annualized",IF($AA21&lt;$AB21,"Repair lower annualized","Same annualized cost"))))</f>
        <v/>
      </c>
      <c r="AD21" s="17" t="n"/>
      <c r="AE21" s="17" t="n"/>
      <c r="AF21" s="26">
        <f>IF($A21="","",IFERROR(IF(OR($G21="",$M21="",$N21="",$T21="",$U21="",$V21="",$W21=""),"Complete cost, life, and energy inputs",IF(OR($G21&gt;=Assumptions!$B$4,$X21&lt;=0,AND($Z21&lt;&gt;"",$Z21&gt;Assumptions!$B$5)),IF($G21&gt;=Assumptions!$B$4,"Age threshold, ","")&amp;IF($X21&lt;=0,"Energy estimate, ","")&amp;IF(AND($Z21&lt;&gt;"",$Z21&gt;Assumptions!$B$5),"Payback limit, ","")&amp;"Human check","No assumption alert")),"Check numeric inputs"))</f>
        <v/>
      </c>
    </row>
    <row r="22" ht="24" customHeight="1">
      <c r="A22" s="17" t="n"/>
      <c r="B22" s="18" t="n"/>
      <c r="C22" s="18" t="n"/>
      <c r="D22" s="18" t="n"/>
      <c r="E22" s="17" t="n"/>
      <c r="F22" s="36" t="n"/>
      <c r="G22" s="20" t="n"/>
      <c r="H22" s="18" t="n"/>
      <c r="I22" s="21" t="n"/>
      <c r="J22" s="17" t="n"/>
      <c r="K22" s="37" t="n"/>
      <c r="L22" s="23" t="n"/>
      <c r="M22" s="23" t="n"/>
      <c r="N22" s="20" t="n"/>
      <c r="O22" s="18" t="n"/>
      <c r="P22" s="21" t="n"/>
      <c r="Q22" s="17" t="n"/>
      <c r="R22" s="37" t="n"/>
      <c r="S22" s="23" t="n"/>
      <c r="T22" s="23" t="n"/>
      <c r="U22" s="20" t="n"/>
      <c r="V22" s="23" t="n"/>
      <c r="W22" s="23" t="n"/>
      <c r="X22" s="27">
        <f>IF($A22="","",IF(OR($V22="",$W22=""),"",IFERROR($V22-$W22,"")))</f>
        <v/>
      </c>
      <c r="Y22" s="27">
        <f>IF($A22="","",IF(OR($M22="",$T22=""),"",IFERROR($T22-$M22,"")))</f>
        <v/>
      </c>
      <c r="Z22" s="28">
        <f>IF($A22="","",IF(OR($X22="",$Y22=""),"",IFERROR(IF(AND($X22&gt;0,$Y22&gt;0),$Y22/$X22,""),"")))</f>
        <v/>
      </c>
      <c r="AA22" s="27">
        <f>IF($A22="","",IF(OR($M22="",$N22="",$V22=""),"",IFERROR($M22/$N22+$V22,"")))</f>
        <v/>
      </c>
      <c r="AB22" s="27">
        <f>IF($A22="","",IF(OR($T22="",$U22="",$W22=""),"",IFERROR($T22/$U22+$W22,"")))</f>
        <v/>
      </c>
      <c r="AC22" s="29">
        <f>IF($A22="","",IF(OR($AA22="",$AB22=""),"Needs inputs",IF($AB22&lt;$AA22,"Replace lower annualized",IF($AA22&lt;$AB22,"Repair lower annualized","Same annualized cost"))))</f>
        <v/>
      </c>
      <c r="AD22" s="17" t="n"/>
      <c r="AE22" s="17" t="n"/>
      <c r="AF22" s="29">
        <f>IF($A22="","",IFERROR(IF(OR($G22="",$M22="",$N22="",$T22="",$U22="",$V22="",$W22=""),"Complete cost, life, and energy inputs",IF(OR($G22&gt;=Assumptions!$B$4,$X22&lt;=0,AND($Z22&lt;&gt;"",$Z22&gt;Assumptions!$B$5)),IF($G22&gt;=Assumptions!$B$4,"Age threshold, ","")&amp;IF($X22&lt;=0,"Energy estimate, ","")&amp;IF(AND($Z22&lt;&gt;"",$Z22&gt;Assumptions!$B$5),"Payback limit, ","")&amp;"Human check","No assumption alert")),"Check numeric inputs"))</f>
        <v/>
      </c>
    </row>
    <row r="23" ht="24" customHeight="1">
      <c r="A23" s="17" t="n"/>
      <c r="B23" s="18" t="n"/>
      <c r="C23" s="18" t="n"/>
      <c r="D23" s="18" t="n"/>
      <c r="E23" s="17" t="n"/>
      <c r="F23" s="36" t="n"/>
      <c r="G23" s="20" t="n"/>
      <c r="H23" s="18" t="n"/>
      <c r="I23" s="21" t="n"/>
      <c r="J23" s="17" t="n"/>
      <c r="K23" s="37" t="n"/>
      <c r="L23" s="23" t="n"/>
      <c r="M23" s="23" t="n"/>
      <c r="N23" s="20" t="n"/>
      <c r="O23" s="18" t="n"/>
      <c r="P23" s="21" t="n"/>
      <c r="Q23" s="17" t="n"/>
      <c r="R23" s="37" t="n"/>
      <c r="S23" s="23" t="n"/>
      <c r="T23" s="23" t="n"/>
      <c r="U23" s="20" t="n"/>
      <c r="V23" s="23" t="n"/>
      <c r="W23" s="23" t="n"/>
      <c r="X23" s="24">
        <f>IF($A23="","",IF(OR($V23="",$W23=""),"",IFERROR($V23-$W23,"")))</f>
        <v/>
      </c>
      <c r="Y23" s="24">
        <f>IF($A23="","",IF(OR($M23="",$T23=""),"",IFERROR($T23-$M23,"")))</f>
        <v/>
      </c>
      <c r="Z23" s="25">
        <f>IF($A23="","",IF(OR($X23="",$Y23=""),"",IFERROR(IF(AND($X23&gt;0,$Y23&gt;0),$Y23/$X23,""),"")))</f>
        <v/>
      </c>
      <c r="AA23" s="24">
        <f>IF($A23="","",IF(OR($M23="",$N23="",$V23=""),"",IFERROR($M23/$N23+$V23,"")))</f>
        <v/>
      </c>
      <c r="AB23" s="24">
        <f>IF($A23="","",IF(OR($T23="",$U23="",$W23=""),"",IFERROR($T23/$U23+$W23,"")))</f>
        <v/>
      </c>
      <c r="AC23" s="26">
        <f>IF($A23="","",IF(OR($AA23="",$AB23=""),"Needs inputs",IF($AB23&lt;$AA23,"Replace lower annualized",IF($AA23&lt;$AB23,"Repair lower annualized","Same annualized cost"))))</f>
        <v/>
      </c>
      <c r="AD23" s="17" t="n"/>
      <c r="AE23" s="17" t="n"/>
      <c r="AF23" s="26">
        <f>IF($A23="","",IFERROR(IF(OR($G23="",$M23="",$N23="",$T23="",$U23="",$V23="",$W23=""),"Complete cost, life, and energy inputs",IF(OR($G23&gt;=Assumptions!$B$4,$X23&lt;=0,AND($Z23&lt;&gt;"",$Z23&gt;Assumptions!$B$5)),IF($G23&gt;=Assumptions!$B$4,"Age threshold, ","")&amp;IF($X23&lt;=0,"Energy estimate, ","")&amp;IF(AND($Z23&lt;&gt;"",$Z23&gt;Assumptions!$B$5),"Payback limit, ","")&amp;"Human check","No assumption alert")),"Check numeric inputs"))</f>
        <v/>
      </c>
    </row>
    <row r="24" ht="24" customHeight="1">
      <c r="A24" s="17" t="n"/>
      <c r="B24" s="18" t="n"/>
      <c r="C24" s="18" t="n"/>
      <c r="D24" s="18" t="n"/>
      <c r="E24" s="17" t="n"/>
      <c r="F24" s="36" t="n"/>
      <c r="G24" s="20" t="n"/>
      <c r="H24" s="18" t="n"/>
      <c r="I24" s="21" t="n"/>
      <c r="J24" s="17" t="n"/>
      <c r="K24" s="37" t="n"/>
      <c r="L24" s="23" t="n"/>
      <c r="M24" s="23" t="n"/>
      <c r="N24" s="20" t="n"/>
      <c r="O24" s="18" t="n"/>
      <c r="P24" s="21" t="n"/>
      <c r="Q24" s="17" t="n"/>
      <c r="R24" s="37" t="n"/>
      <c r="S24" s="23" t="n"/>
      <c r="T24" s="23" t="n"/>
      <c r="U24" s="20" t="n"/>
      <c r="V24" s="23" t="n"/>
      <c r="W24" s="23" t="n"/>
      <c r="X24" s="27">
        <f>IF($A24="","",IF(OR($V24="",$W24=""),"",IFERROR($V24-$W24,"")))</f>
        <v/>
      </c>
      <c r="Y24" s="27">
        <f>IF($A24="","",IF(OR($M24="",$T24=""),"",IFERROR($T24-$M24,"")))</f>
        <v/>
      </c>
      <c r="Z24" s="28">
        <f>IF($A24="","",IF(OR($X24="",$Y24=""),"",IFERROR(IF(AND($X24&gt;0,$Y24&gt;0),$Y24/$X24,""),"")))</f>
        <v/>
      </c>
      <c r="AA24" s="27">
        <f>IF($A24="","",IF(OR($M24="",$N24="",$V24=""),"",IFERROR($M24/$N24+$V24,"")))</f>
        <v/>
      </c>
      <c r="AB24" s="27">
        <f>IF($A24="","",IF(OR($T24="",$U24="",$W24=""),"",IFERROR($T24/$U24+$W24,"")))</f>
        <v/>
      </c>
      <c r="AC24" s="29">
        <f>IF($A24="","",IF(OR($AA24="",$AB24=""),"Needs inputs",IF($AB24&lt;$AA24,"Replace lower annualized",IF($AA24&lt;$AB24,"Repair lower annualized","Same annualized cost"))))</f>
        <v/>
      </c>
      <c r="AD24" s="17" t="n"/>
      <c r="AE24" s="17" t="n"/>
      <c r="AF24" s="29">
        <f>IF($A24="","",IFERROR(IF(OR($G24="",$M24="",$N24="",$T24="",$U24="",$V24="",$W24=""),"Complete cost, life, and energy inputs",IF(OR($G24&gt;=Assumptions!$B$4,$X24&lt;=0,AND($Z24&lt;&gt;"",$Z24&gt;Assumptions!$B$5)),IF($G24&gt;=Assumptions!$B$4,"Age threshold, ","")&amp;IF($X24&lt;=0,"Energy estimate, ","")&amp;IF(AND($Z24&lt;&gt;"",$Z24&gt;Assumptions!$B$5),"Payback limit, ","")&amp;"Human check","No assumption alert")),"Check numeric inputs"))</f>
        <v/>
      </c>
    </row>
    <row r="25" ht="24" customHeight="1">
      <c r="A25" s="17" t="n"/>
      <c r="B25" s="18" t="n"/>
      <c r="C25" s="18" t="n"/>
      <c r="D25" s="18" t="n"/>
      <c r="E25" s="17" t="n"/>
      <c r="F25" s="36" t="n"/>
      <c r="G25" s="20" t="n"/>
      <c r="H25" s="18" t="n"/>
      <c r="I25" s="21" t="n"/>
      <c r="J25" s="17" t="n"/>
      <c r="K25" s="37" t="n"/>
      <c r="L25" s="23" t="n"/>
      <c r="M25" s="23" t="n"/>
      <c r="N25" s="20" t="n"/>
      <c r="O25" s="18" t="n"/>
      <c r="P25" s="21" t="n"/>
      <c r="Q25" s="17" t="n"/>
      <c r="R25" s="37" t="n"/>
      <c r="S25" s="23" t="n"/>
      <c r="T25" s="23" t="n"/>
      <c r="U25" s="20" t="n"/>
      <c r="V25" s="23" t="n"/>
      <c r="W25" s="23" t="n"/>
      <c r="X25" s="24">
        <f>IF($A25="","",IF(OR($V25="",$W25=""),"",IFERROR($V25-$W25,"")))</f>
        <v/>
      </c>
      <c r="Y25" s="24">
        <f>IF($A25="","",IF(OR($M25="",$T25=""),"",IFERROR($T25-$M25,"")))</f>
        <v/>
      </c>
      <c r="Z25" s="25">
        <f>IF($A25="","",IF(OR($X25="",$Y25=""),"",IFERROR(IF(AND($X25&gt;0,$Y25&gt;0),$Y25/$X25,""),"")))</f>
        <v/>
      </c>
      <c r="AA25" s="24">
        <f>IF($A25="","",IF(OR($M25="",$N25="",$V25=""),"",IFERROR($M25/$N25+$V25,"")))</f>
        <v/>
      </c>
      <c r="AB25" s="24">
        <f>IF($A25="","",IF(OR($T25="",$U25="",$W25=""),"",IFERROR($T25/$U25+$W25,"")))</f>
        <v/>
      </c>
      <c r="AC25" s="26">
        <f>IF($A25="","",IF(OR($AA25="",$AB25=""),"Needs inputs",IF($AB25&lt;$AA25,"Replace lower annualized",IF($AA25&lt;$AB25,"Repair lower annualized","Same annualized cost"))))</f>
        <v/>
      </c>
      <c r="AD25" s="17" t="n"/>
      <c r="AE25" s="17" t="n"/>
      <c r="AF25" s="26">
        <f>IF($A25="","",IFERROR(IF(OR($G25="",$M25="",$N25="",$T25="",$U25="",$V25="",$W25=""),"Complete cost, life, and energy inputs",IF(OR($G25&gt;=Assumptions!$B$4,$X25&lt;=0,AND($Z25&lt;&gt;"",$Z25&gt;Assumptions!$B$5)),IF($G25&gt;=Assumptions!$B$4,"Age threshold, ","")&amp;IF($X25&lt;=0,"Energy estimate, ","")&amp;IF(AND($Z25&lt;&gt;"",$Z25&gt;Assumptions!$B$5),"Payback limit, ","")&amp;"Human check","No assumption alert")),"Check numeric inputs"))</f>
        <v/>
      </c>
    </row>
    <row r="26" ht="24" customHeight="1">
      <c r="A26" s="17" t="n"/>
      <c r="B26" s="18" t="n"/>
      <c r="C26" s="18" t="n"/>
      <c r="D26" s="18" t="n"/>
      <c r="E26" s="17" t="n"/>
      <c r="F26" s="36" t="n"/>
      <c r="G26" s="20" t="n"/>
      <c r="H26" s="18" t="n"/>
      <c r="I26" s="21" t="n"/>
      <c r="J26" s="17" t="n"/>
      <c r="K26" s="37" t="n"/>
      <c r="L26" s="23" t="n"/>
      <c r="M26" s="23" t="n"/>
      <c r="N26" s="20" t="n"/>
      <c r="O26" s="18" t="n"/>
      <c r="P26" s="21" t="n"/>
      <c r="Q26" s="17" t="n"/>
      <c r="R26" s="37" t="n"/>
      <c r="S26" s="23" t="n"/>
      <c r="T26" s="23" t="n"/>
      <c r="U26" s="20" t="n"/>
      <c r="V26" s="23" t="n"/>
      <c r="W26" s="23" t="n"/>
      <c r="X26" s="27">
        <f>IF($A26="","",IF(OR($V26="",$W26=""),"",IFERROR($V26-$W26,"")))</f>
        <v/>
      </c>
      <c r="Y26" s="27">
        <f>IF($A26="","",IF(OR($M26="",$T26=""),"",IFERROR($T26-$M26,"")))</f>
        <v/>
      </c>
      <c r="Z26" s="28">
        <f>IF($A26="","",IF(OR($X26="",$Y26=""),"",IFERROR(IF(AND($X26&gt;0,$Y26&gt;0),$Y26/$X26,""),"")))</f>
        <v/>
      </c>
      <c r="AA26" s="27">
        <f>IF($A26="","",IF(OR($M26="",$N26="",$V26=""),"",IFERROR($M26/$N26+$V26,"")))</f>
        <v/>
      </c>
      <c r="AB26" s="27">
        <f>IF($A26="","",IF(OR($T26="",$U26="",$W26=""),"",IFERROR($T26/$U26+$W26,"")))</f>
        <v/>
      </c>
      <c r="AC26" s="29">
        <f>IF($A26="","",IF(OR($AA26="",$AB26=""),"Needs inputs",IF($AB26&lt;$AA26,"Replace lower annualized",IF($AA26&lt;$AB26,"Repair lower annualized","Same annualized cost"))))</f>
        <v/>
      </c>
      <c r="AD26" s="17" t="n"/>
      <c r="AE26" s="17" t="n"/>
      <c r="AF26" s="29">
        <f>IF($A26="","",IFERROR(IF(OR($G26="",$M26="",$N26="",$T26="",$U26="",$V26="",$W26=""),"Complete cost, life, and energy inputs",IF(OR($G26&gt;=Assumptions!$B$4,$X26&lt;=0,AND($Z26&lt;&gt;"",$Z26&gt;Assumptions!$B$5)),IF($G26&gt;=Assumptions!$B$4,"Age threshold, ","")&amp;IF($X26&lt;=0,"Energy estimate, ","")&amp;IF(AND($Z26&lt;&gt;"",$Z26&gt;Assumptions!$B$5),"Payback limit, ","")&amp;"Human check","No assumption alert")),"Check numeric inputs"))</f>
        <v/>
      </c>
    </row>
    <row r="27" ht="24" customHeight="1">
      <c r="A27" s="17" t="n"/>
      <c r="B27" s="18" t="n"/>
      <c r="C27" s="18" t="n"/>
      <c r="D27" s="18" t="n"/>
      <c r="E27" s="17" t="n"/>
      <c r="F27" s="36" t="n"/>
      <c r="G27" s="20" t="n"/>
      <c r="H27" s="18" t="n"/>
      <c r="I27" s="21" t="n"/>
      <c r="J27" s="17" t="n"/>
      <c r="K27" s="37" t="n"/>
      <c r="L27" s="23" t="n"/>
      <c r="M27" s="23" t="n"/>
      <c r="N27" s="20" t="n"/>
      <c r="O27" s="18" t="n"/>
      <c r="P27" s="21" t="n"/>
      <c r="Q27" s="17" t="n"/>
      <c r="R27" s="37" t="n"/>
      <c r="S27" s="23" t="n"/>
      <c r="T27" s="23" t="n"/>
      <c r="U27" s="20" t="n"/>
      <c r="V27" s="23" t="n"/>
      <c r="W27" s="23" t="n"/>
      <c r="X27" s="24">
        <f>IF($A27="","",IF(OR($V27="",$W27=""),"",IFERROR($V27-$W27,"")))</f>
        <v/>
      </c>
      <c r="Y27" s="24">
        <f>IF($A27="","",IF(OR($M27="",$T27=""),"",IFERROR($T27-$M27,"")))</f>
        <v/>
      </c>
      <c r="Z27" s="25">
        <f>IF($A27="","",IF(OR($X27="",$Y27=""),"",IFERROR(IF(AND($X27&gt;0,$Y27&gt;0),$Y27/$X27,""),"")))</f>
        <v/>
      </c>
      <c r="AA27" s="24">
        <f>IF($A27="","",IF(OR($M27="",$N27="",$V27=""),"",IFERROR($M27/$N27+$V27,"")))</f>
        <v/>
      </c>
      <c r="AB27" s="24">
        <f>IF($A27="","",IF(OR($T27="",$U27="",$W27=""),"",IFERROR($T27/$U27+$W27,"")))</f>
        <v/>
      </c>
      <c r="AC27" s="26">
        <f>IF($A27="","",IF(OR($AA27="",$AB27=""),"Needs inputs",IF($AB27&lt;$AA27,"Replace lower annualized",IF($AA27&lt;$AB27,"Repair lower annualized","Same annualized cost"))))</f>
        <v/>
      </c>
      <c r="AD27" s="17" t="n"/>
      <c r="AE27" s="17" t="n"/>
      <c r="AF27" s="26">
        <f>IF($A27="","",IFERROR(IF(OR($G27="",$M27="",$N27="",$T27="",$U27="",$V27="",$W27=""),"Complete cost, life, and energy inputs",IF(OR($G27&gt;=Assumptions!$B$4,$X27&lt;=0,AND($Z27&lt;&gt;"",$Z27&gt;Assumptions!$B$5)),IF($G27&gt;=Assumptions!$B$4,"Age threshold, ","")&amp;IF($X27&lt;=0,"Energy estimate, ","")&amp;IF(AND($Z27&lt;&gt;"",$Z27&gt;Assumptions!$B$5),"Payback limit, ","")&amp;"Human check","No assumption alert")),"Check numeric inputs"))</f>
        <v/>
      </c>
    </row>
    <row r="28" ht="24" customHeight="1">
      <c r="A28" s="17" t="n"/>
      <c r="B28" s="18" t="n"/>
      <c r="C28" s="18" t="n"/>
      <c r="D28" s="18" t="n"/>
      <c r="E28" s="17" t="n"/>
      <c r="F28" s="36" t="n"/>
      <c r="G28" s="20" t="n"/>
      <c r="H28" s="18" t="n"/>
      <c r="I28" s="21" t="n"/>
      <c r="J28" s="17" t="n"/>
      <c r="K28" s="37" t="n"/>
      <c r="L28" s="23" t="n"/>
      <c r="M28" s="23" t="n"/>
      <c r="N28" s="20" t="n"/>
      <c r="O28" s="18" t="n"/>
      <c r="P28" s="21" t="n"/>
      <c r="Q28" s="17" t="n"/>
      <c r="R28" s="37" t="n"/>
      <c r="S28" s="23" t="n"/>
      <c r="T28" s="23" t="n"/>
      <c r="U28" s="20" t="n"/>
      <c r="V28" s="23" t="n"/>
      <c r="W28" s="23" t="n"/>
      <c r="X28" s="27">
        <f>IF($A28="","",IF(OR($V28="",$W28=""),"",IFERROR($V28-$W28,"")))</f>
        <v/>
      </c>
      <c r="Y28" s="27">
        <f>IF($A28="","",IF(OR($M28="",$T28=""),"",IFERROR($T28-$M28,"")))</f>
        <v/>
      </c>
      <c r="Z28" s="28">
        <f>IF($A28="","",IF(OR($X28="",$Y28=""),"",IFERROR(IF(AND($X28&gt;0,$Y28&gt;0),$Y28/$X28,""),"")))</f>
        <v/>
      </c>
      <c r="AA28" s="27">
        <f>IF($A28="","",IF(OR($M28="",$N28="",$V28=""),"",IFERROR($M28/$N28+$V28,"")))</f>
        <v/>
      </c>
      <c r="AB28" s="27">
        <f>IF($A28="","",IF(OR($T28="",$U28="",$W28=""),"",IFERROR($T28/$U28+$W28,"")))</f>
        <v/>
      </c>
      <c r="AC28" s="29">
        <f>IF($A28="","",IF(OR($AA28="",$AB28=""),"Needs inputs",IF($AB28&lt;$AA28,"Replace lower annualized",IF($AA28&lt;$AB28,"Repair lower annualized","Same annualized cost"))))</f>
        <v/>
      </c>
      <c r="AD28" s="17" t="n"/>
      <c r="AE28" s="17" t="n"/>
      <c r="AF28" s="29">
        <f>IF($A28="","",IFERROR(IF(OR($G28="",$M28="",$N28="",$T28="",$U28="",$V28="",$W28=""),"Complete cost, life, and energy inputs",IF(OR($G28&gt;=Assumptions!$B$4,$X28&lt;=0,AND($Z28&lt;&gt;"",$Z28&gt;Assumptions!$B$5)),IF($G28&gt;=Assumptions!$B$4,"Age threshold, ","")&amp;IF($X28&lt;=0,"Energy estimate, ","")&amp;IF(AND($Z28&lt;&gt;"",$Z28&gt;Assumptions!$B$5),"Payback limit, ","")&amp;"Human check","No assumption alert")),"Check numeric inputs"))</f>
        <v/>
      </c>
    </row>
    <row r="29" ht="24" customHeight="1">
      <c r="A29" s="17" t="n"/>
      <c r="B29" s="18" t="n"/>
      <c r="C29" s="18" t="n"/>
      <c r="D29" s="18" t="n"/>
      <c r="E29" s="17" t="n"/>
      <c r="F29" s="36" t="n"/>
      <c r="G29" s="20" t="n"/>
      <c r="H29" s="18" t="n"/>
      <c r="I29" s="21" t="n"/>
      <c r="J29" s="17" t="n"/>
      <c r="K29" s="37" t="n"/>
      <c r="L29" s="23" t="n"/>
      <c r="M29" s="23" t="n"/>
      <c r="N29" s="20" t="n"/>
      <c r="O29" s="18" t="n"/>
      <c r="P29" s="21" t="n"/>
      <c r="Q29" s="17" t="n"/>
      <c r="R29" s="37" t="n"/>
      <c r="S29" s="23" t="n"/>
      <c r="T29" s="23" t="n"/>
      <c r="U29" s="20" t="n"/>
      <c r="V29" s="23" t="n"/>
      <c r="W29" s="23" t="n"/>
      <c r="X29" s="24">
        <f>IF($A29="","",IF(OR($V29="",$W29=""),"",IFERROR($V29-$W29,"")))</f>
        <v/>
      </c>
      <c r="Y29" s="24">
        <f>IF($A29="","",IF(OR($M29="",$T29=""),"",IFERROR($T29-$M29,"")))</f>
        <v/>
      </c>
      <c r="Z29" s="25">
        <f>IF($A29="","",IF(OR($X29="",$Y29=""),"",IFERROR(IF(AND($X29&gt;0,$Y29&gt;0),$Y29/$X29,""),"")))</f>
        <v/>
      </c>
      <c r="AA29" s="24">
        <f>IF($A29="","",IF(OR($M29="",$N29="",$V29=""),"",IFERROR($M29/$N29+$V29,"")))</f>
        <v/>
      </c>
      <c r="AB29" s="24">
        <f>IF($A29="","",IF(OR($T29="",$U29="",$W29=""),"",IFERROR($T29/$U29+$W29,"")))</f>
        <v/>
      </c>
      <c r="AC29" s="26">
        <f>IF($A29="","",IF(OR($AA29="",$AB29=""),"Needs inputs",IF($AB29&lt;$AA29,"Replace lower annualized",IF($AA29&lt;$AB29,"Repair lower annualized","Same annualized cost"))))</f>
        <v/>
      </c>
      <c r="AD29" s="17" t="n"/>
      <c r="AE29" s="17" t="n"/>
      <c r="AF29" s="26">
        <f>IF($A29="","",IFERROR(IF(OR($G29="",$M29="",$N29="",$T29="",$U29="",$V29="",$W29=""),"Complete cost, life, and energy inputs",IF(OR($G29&gt;=Assumptions!$B$4,$X29&lt;=0,AND($Z29&lt;&gt;"",$Z29&gt;Assumptions!$B$5)),IF($G29&gt;=Assumptions!$B$4,"Age threshold, ","")&amp;IF($X29&lt;=0,"Energy estimate, ","")&amp;IF(AND($Z29&lt;&gt;"",$Z29&gt;Assumptions!$B$5),"Payback limit, ","")&amp;"Human check","No assumption alert")),"Check numeric inputs"))</f>
        <v/>
      </c>
    </row>
    <row r="30" ht="24" customHeight="1">
      <c r="A30" s="17" t="n"/>
      <c r="B30" s="18" t="n"/>
      <c r="C30" s="18" t="n"/>
      <c r="D30" s="18" t="n"/>
      <c r="E30" s="17" t="n"/>
      <c r="F30" s="36" t="n"/>
      <c r="G30" s="20" t="n"/>
      <c r="H30" s="18" t="n"/>
      <c r="I30" s="21" t="n"/>
      <c r="J30" s="17" t="n"/>
      <c r="K30" s="37" t="n"/>
      <c r="L30" s="23" t="n"/>
      <c r="M30" s="23" t="n"/>
      <c r="N30" s="20" t="n"/>
      <c r="O30" s="18" t="n"/>
      <c r="P30" s="21" t="n"/>
      <c r="Q30" s="17" t="n"/>
      <c r="R30" s="37" t="n"/>
      <c r="S30" s="23" t="n"/>
      <c r="T30" s="23" t="n"/>
      <c r="U30" s="20" t="n"/>
      <c r="V30" s="23" t="n"/>
      <c r="W30" s="23" t="n"/>
      <c r="X30" s="27">
        <f>IF($A30="","",IF(OR($V30="",$W30=""),"",IFERROR($V30-$W30,"")))</f>
        <v/>
      </c>
      <c r="Y30" s="27">
        <f>IF($A30="","",IF(OR($M30="",$T30=""),"",IFERROR($T30-$M30,"")))</f>
        <v/>
      </c>
      <c r="Z30" s="28">
        <f>IF($A30="","",IF(OR($X30="",$Y30=""),"",IFERROR(IF(AND($X30&gt;0,$Y30&gt;0),$Y30/$X30,""),"")))</f>
        <v/>
      </c>
      <c r="AA30" s="27">
        <f>IF($A30="","",IF(OR($M30="",$N30="",$V30=""),"",IFERROR($M30/$N30+$V30,"")))</f>
        <v/>
      </c>
      <c r="AB30" s="27">
        <f>IF($A30="","",IF(OR($T30="",$U30="",$W30=""),"",IFERROR($T30/$U30+$W30,"")))</f>
        <v/>
      </c>
      <c r="AC30" s="29">
        <f>IF($A30="","",IF(OR($AA30="",$AB30=""),"Needs inputs",IF($AB30&lt;$AA30,"Replace lower annualized",IF($AA30&lt;$AB30,"Repair lower annualized","Same annualized cost"))))</f>
        <v/>
      </c>
      <c r="AD30" s="17" t="n"/>
      <c r="AE30" s="17" t="n"/>
      <c r="AF30" s="29">
        <f>IF($A30="","",IFERROR(IF(OR($G30="",$M30="",$N30="",$T30="",$U30="",$V30="",$W30=""),"Complete cost, life, and energy inputs",IF(OR($G30&gt;=Assumptions!$B$4,$X30&lt;=0,AND($Z30&lt;&gt;"",$Z30&gt;Assumptions!$B$5)),IF($G30&gt;=Assumptions!$B$4,"Age threshold, ","")&amp;IF($X30&lt;=0,"Energy estimate, ","")&amp;IF(AND($Z30&lt;&gt;"",$Z30&gt;Assumptions!$B$5),"Payback limit, ","")&amp;"Human check","No assumption alert")),"Check numeric inputs"))</f>
        <v/>
      </c>
    </row>
    <row r="31" ht="24" customHeight="1">
      <c r="A31" s="17" t="n"/>
      <c r="B31" s="18" t="n"/>
      <c r="C31" s="18" t="n"/>
      <c r="D31" s="18" t="n"/>
      <c r="E31" s="17" t="n"/>
      <c r="F31" s="36" t="n"/>
      <c r="G31" s="20" t="n"/>
      <c r="H31" s="18" t="n"/>
      <c r="I31" s="21" t="n"/>
      <c r="J31" s="17" t="n"/>
      <c r="K31" s="37" t="n"/>
      <c r="L31" s="23" t="n"/>
      <c r="M31" s="23" t="n"/>
      <c r="N31" s="20" t="n"/>
      <c r="O31" s="18" t="n"/>
      <c r="P31" s="21" t="n"/>
      <c r="Q31" s="17" t="n"/>
      <c r="R31" s="37" t="n"/>
      <c r="S31" s="23" t="n"/>
      <c r="T31" s="23" t="n"/>
      <c r="U31" s="20" t="n"/>
      <c r="V31" s="23" t="n"/>
      <c r="W31" s="23" t="n"/>
      <c r="X31" s="24">
        <f>IF($A31="","",IF(OR($V31="",$W31=""),"",IFERROR($V31-$W31,"")))</f>
        <v/>
      </c>
      <c r="Y31" s="24">
        <f>IF($A31="","",IF(OR($M31="",$T31=""),"",IFERROR($T31-$M31,"")))</f>
        <v/>
      </c>
      <c r="Z31" s="25">
        <f>IF($A31="","",IF(OR($X31="",$Y31=""),"",IFERROR(IF(AND($X31&gt;0,$Y31&gt;0),$Y31/$X31,""),"")))</f>
        <v/>
      </c>
      <c r="AA31" s="24">
        <f>IF($A31="","",IF(OR($M31="",$N31="",$V31=""),"",IFERROR($M31/$N31+$V31,"")))</f>
        <v/>
      </c>
      <c r="AB31" s="24">
        <f>IF($A31="","",IF(OR($T31="",$U31="",$W31=""),"",IFERROR($T31/$U31+$W31,"")))</f>
        <v/>
      </c>
      <c r="AC31" s="26">
        <f>IF($A31="","",IF(OR($AA31="",$AB31=""),"Needs inputs",IF($AB31&lt;$AA31,"Replace lower annualized",IF($AA31&lt;$AB31,"Repair lower annualized","Same annualized cost"))))</f>
        <v/>
      </c>
      <c r="AD31" s="17" t="n"/>
      <c r="AE31" s="17" t="n"/>
      <c r="AF31" s="26">
        <f>IF($A31="","",IFERROR(IF(OR($G31="",$M31="",$N31="",$T31="",$U31="",$V31="",$W31=""),"Complete cost, life, and energy inputs",IF(OR($G31&gt;=Assumptions!$B$4,$X31&lt;=0,AND($Z31&lt;&gt;"",$Z31&gt;Assumptions!$B$5)),IF($G31&gt;=Assumptions!$B$4,"Age threshold, ","")&amp;IF($X31&lt;=0,"Energy estimate, ","")&amp;IF(AND($Z31&lt;&gt;"",$Z31&gt;Assumptions!$B$5),"Payback limit, ","")&amp;"Human check","No assumption alert")),"Check numeric inputs"))</f>
        <v/>
      </c>
    </row>
    <row r="32" ht="24" customHeight="1">
      <c r="A32" s="17" t="n"/>
      <c r="B32" s="18" t="n"/>
      <c r="C32" s="18" t="n"/>
      <c r="D32" s="18" t="n"/>
      <c r="E32" s="17" t="n"/>
      <c r="F32" s="36" t="n"/>
      <c r="G32" s="20" t="n"/>
      <c r="H32" s="18" t="n"/>
      <c r="I32" s="21" t="n"/>
      <c r="J32" s="17" t="n"/>
      <c r="K32" s="37" t="n"/>
      <c r="L32" s="23" t="n"/>
      <c r="M32" s="23" t="n"/>
      <c r="N32" s="20" t="n"/>
      <c r="O32" s="18" t="n"/>
      <c r="P32" s="21" t="n"/>
      <c r="Q32" s="17" t="n"/>
      <c r="R32" s="37" t="n"/>
      <c r="S32" s="23" t="n"/>
      <c r="T32" s="23" t="n"/>
      <c r="U32" s="20" t="n"/>
      <c r="V32" s="23" t="n"/>
      <c r="W32" s="23" t="n"/>
      <c r="X32" s="27">
        <f>IF($A32="","",IF(OR($V32="",$W32=""),"",IFERROR($V32-$W32,"")))</f>
        <v/>
      </c>
      <c r="Y32" s="27">
        <f>IF($A32="","",IF(OR($M32="",$T32=""),"",IFERROR($T32-$M32,"")))</f>
        <v/>
      </c>
      <c r="Z32" s="28">
        <f>IF($A32="","",IF(OR($X32="",$Y32=""),"",IFERROR(IF(AND($X32&gt;0,$Y32&gt;0),$Y32/$X32,""),"")))</f>
        <v/>
      </c>
      <c r="AA32" s="27">
        <f>IF($A32="","",IF(OR($M32="",$N32="",$V32=""),"",IFERROR($M32/$N32+$V32,"")))</f>
        <v/>
      </c>
      <c r="AB32" s="27">
        <f>IF($A32="","",IF(OR($T32="",$U32="",$W32=""),"",IFERROR($T32/$U32+$W32,"")))</f>
        <v/>
      </c>
      <c r="AC32" s="29">
        <f>IF($A32="","",IF(OR($AA32="",$AB32=""),"Needs inputs",IF($AB32&lt;$AA32,"Replace lower annualized",IF($AA32&lt;$AB32,"Repair lower annualized","Same annualized cost"))))</f>
        <v/>
      </c>
      <c r="AD32" s="17" t="n"/>
      <c r="AE32" s="17" t="n"/>
      <c r="AF32" s="29">
        <f>IF($A32="","",IFERROR(IF(OR($G32="",$M32="",$N32="",$T32="",$U32="",$V32="",$W32=""),"Complete cost, life, and energy inputs",IF(OR($G32&gt;=Assumptions!$B$4,$X32&lt;=0,AND($Z32&lt;&gt;"",$Z32&gt;Assumptions!$B$5)),IF($G32&gt;=Assumptions!$B$4,"Age threshold, ","")&amp;IF($X32&lt;=0,"Energy estimate, ","")&amp;IF(AND($Z32&lt;&gt;"",$Z32&gt;Assumptions!$B$5),"Payback limit, ","")&amp;"Human check","No assumption alert")),"Check numeric inputs"))</f>
        <v/>
      </c>
    </row>
    <row r="33" ht="24" customHeight="1">
      <c r="A33" s="17" t="n"/>
      <c r="B33" s="18" t="n"/>
      <c r="C33" s="18" t="n"/>
      <c r="D33" s="18" t="n"/>
      <c r="E33" s="17" t="n"/>
      <c r="F33" s="36" t="n"/>
      <c r="G33" s="20" t="n"/>
      <c r="H33" s="18" t="n"/>
      <c r="I33" s="21" t="n"/>
      <c r="J33" s="17" t="n"/>
      <c r="K33" s="37" t="n"/>
      <c r="L33" s="23" t="n"/>
      <c r="M33" s="23" t="n"/>
      <c r="N33" s="20" t="n"/>
      <c r="O33" s="18" t="n"/>
      <c r="P33" s="21" t="n"/>
      <c r="Q33" s="17" t="n"/>
      <c r="R33" s="37" t="n"/>
      <c r="S33" s="23" t="n"/>
      <c r="T33" s="23" t="n"/>
      <c r="U33" s="20" t="n"/>
      <c r="V33" s="23" t="n"/>
      <c r="W33" s="23" t="n"/>
      <c r="X33" s="24">
        <f>IF($A33="","",IF(OR($V33="",$W33=""),"",IFERROR($V33-$W33,"")))</f>
        <v/>
      </c>
      <c r="Y33" s="24">
        <f>IF($A33="","",IF(OR($M33="",$T33=""),"",IFERROR($T33-$M33,"")))</f>
        <v/>
      </c>
      <c r="Z33" s="25">
        <f>IF($A33="","",IF(OR($X33="",$Y33=""),"",IFERROR(IF(AND($X33&gt;0,$Y33&gt;0),$Y33/$X33,""),"")))</f>
        <v/>
      </c>
      <c r="AA33" s="24">
        <f>IF($A33="","",IF(OR($M33="",$N33="",$V33=""),"",IFERROR($M33/$N33+$V33,"")))</f>
        <v/>
      </c>
      <c r="AB33" s="24">
        <f>IF($A33="","",IF(OR($T33="",$U33="",$W33=""),"",IFERROR($T33/$U33+$W33,"")))</f>
        <v/>
      </c>
      <c r="AC33" s="26">
        <f>IF($A33="","",IF(OR($AA33="",$AB33=""),"Needs inputs",IF($AB33&lt;$AA33,"Replace lower annualized",IF($AA33&lt;$AB33,"Repair lower annualized","Same annualized cost"))))</f>
        <v/>
      </c>
      <c r="AD33" s="17" t="n"/>
      <c r="AE33" s="17" t="n"/>
      <c r="AF33" s="26">
        <f>IF($A33="","",IFERROR(IF(OR($G33="",$M33="",$N33="",$T33="",$U33="",$V33="",$W33=""),"Complete cost, life, and energy inputs",IF(OR($G33&gt;=Assumptions!$B$4,$X33&lt;=0,AND($Z33&lt;&gt;"",$Z33&gt;Assumptions!$B$5)),IF($G33&gt;=Assumptions!$B$4,"Age threshold, ","")&amp;IF($X33&lt;=0,"Energy estimate, ","")&amp;IF(AND($Z33&lt;&gt;"",$Z33&gt;Assumptions!$B$5),"Payback limit, ","")&amp;"Human check","No assumption alert")),"Check numeric inputs"))</f>
        <v/>
      </c>
    </row>
    <row r="34" ht="24" customHeight="1">
      <c r="A34" s="17" t="n"/>
      <c r="B34" s="18" t="n"/>
      <c r="C34" s="18" t="n"/>
      <c r="D34" s="18" t="n"/>
      <c r="E34" s="17" t="n"/>
      <c r="F34" s="36" t="n"/>
      <c r="G34" s="20" t="n"/>
      <c r="H34" s="18" t="n"/>
      <c r="I34" s="21" t="n"/>
      <c r="J34" s="17" t="n"/>
      <c r="K34" s="37" t="n"/>
      <c r="L34" s="23" t="n"/>
      <c r="M34" s="23" t="n"/>
      <c r="N34" s="20" t="n"/>
      <c r="O34" s="18" t="n"/>
      <c r="P34" s="21" t="n"/>
      <c r="Q34" s="17" t="n"/>
      <c r="R34" s="37" t="n"/>
      <c r="S34" s="23" t="n"/>
      <c r="T34" s="23" t="n"/>
      <c r="U34" s="20" t="n"/>
      <c r="V34" s="23" t="n"/>
      <c r="W34" s="23" t="n"/>
      <c r="X34" s="27">
        <f>IF($A34="","",IF(OR($V34="",$W34=""),"",IFERROR($V34-$W34,"")))</f>
        <v/>
      </c>
      <c r="Y34" s="27">
        <f>IF($A34="","",IF(OR($M34="",$T34=""),"",IFERROR($T34-$M34,"")))</f>
        <v/>
      </c>
      <c r="Z34" s="28">
        <f>IF($A34="","",IF(OR($X34="",$Y34=""),"",IFERROR(IF(AND($X34&gt;0,$Y34&gt;0),$Y34/$X34,""),"")))</f>
        <v/>
      </c>
      <c r="AA34" s="27">
        <f>IF($A34="","",IF(OR($M34="",$N34="",$V34=""),"",IFERROR($M34/$N34+$V34,"")))</f>
        <v/>
      </c>
      <c r="AB34" s="27">
        <f>IF($A34="","",IF(OR($T34="",$U34="",$W34=""),"",IFERROR($T34/$U34+$W34,"")))</f>
        <v/>
      </c>
      <c r="AC34" s="29">
        <f>IF($A34="","",IF(OR($AA34="",$AB34=""),"Needs inputs",IF($AB34&lt;$AA34,"Replace lower annualized",IF($AA34&lt;$AB34,"Repair lower annualized","Same annualized cost"))))</f>
        <v/>
      </c>
      <c r="AD34" s="17" t="n"/>
      <c r="AE34" s="17" t="n"/>
      <c r="AF34" s="29">
        <f>IF($A34="","",IFERROR(IF(OR($G34="",$M34="",$N34="",$T34="",$U34="",$V34="",$W34=""),"Complete cost, life, and energy inputs",IF(OR($G34&gt;=Assumptions!$B$4,$X34&lt;=0,AND($Z34&lt;&gt;"",$Z34&gt;Assumptions!$B$5)),IF($G34&gt;=Assumptions!$B$4,"Age threshold, ","")&amp;IF($X34&lt;=0,"Energy estimate, ","")&amp;IF(AND($Z34&lt;&gt;"",$Z34&gt;Assumptions!$B$5),"Payback limit, ","")&amp;"Human check","No assumption alert")),"Check numeric inputs"))</f>
        <v/>
      </c>
    </row>
    <row r="35" ht="24" customHeight="1">
      <c r="A35" s="17" t="n"/>
      <c r="B35" s="18" t="n"/>
      <c r="C35" s="18" t="n"/>
      <c r="D35" s="18" t="n"/>
      <c r="E35" s="17" t="n"/>
      <c r="F35" s="36" t="n"/>
      <c r="G35" s="20" t="n"/>
      <c r="H35" s="18" t="n"/>
      <c r="I35" s="21" t="n"/>
      <c r="J35" s="17" t="n"/>
      <c r="K35" s="37" t="n"/>
      <c r="L35" s="23" t="n"/>
      <c r="M35" s="23" t="n"/>
      <c r="N35" s="20" t="n"/>
      <c r="O35" s="18" t="n"/>
      <c r="P35" s="21" t="n"/>
      <c r="Q35" s="17" t="n"/>
      <c r="R35" s="37" t="n"/>
      <c r="S35" s="23" t="n"/>
      <c r="T35" s="23" t="n"/>
      <c r="U35" s="20" t="n"/>
      <c r="V35" s="23" t="n"/>
      <c r="W35" s="23" t="n"/>
      <c r="X35" s="24">
        <f>IF($A35="","",IF(OR($V35="",$W35=""),"",IFERROR($V35-$W35,"")))</f>
        <v/>
      </c>
      <c r="Y35" s="24">
        <f>IF($A35="","",IF(OR($M35="",$T35=""),"",IFERROR($T35-$M35,"")))</f>
        <v/>
      </c>
      <c r="Z35" s="25">
        <f>IF($A35="","",IF(OR($X35="",$Y35=""),"",IFERROR(IF(AND($X35&gt;0,$Y35&gt;0),$Y35/$X35,""),"")))</f>
        <v/>
      </c>
      <c r="AA35" s="24">
        <f>IF($A35="","",IF(OR($M35="",$N35="",$V35=""),"",IFERROR($M35/$N35+$V35,"")))</f>
        <v/>
      </c>
      <c r="AB35" s="24">
        <f>IF($A35="","",IF(OR($T35="",$U35="",$W35=""),"",IFERROR($T35/$U35+$W35,"")))</f>
        <v/>
      </c>
      <c r="AC35" s="26">
        <f>IF($A35="","",IF(OR($AA35="",$AB35=""),"Needs inputs",IF($AB35&lt;$AA35,"Replace lower annualized",IF($AA35&lt;$AB35,"Repair lower annualized","Same annualized cost"))))</f>
        <v/>
      </c>
      <c r="AD35" s="17" t="n"/>
      <c r="AE35" s="17" t="n"/>
      <c r="AF35" s="26">
        <f>IF($A35="","",IFERROR(IF(OR($G35="",$M35="",$N35="",$T35="",$U35="",$V35="",$W35=""),"Complete cost, life, and energy inputs",IF(OR($G35&gt;=Assumptions!$B$4,$X35&lt;=0,AND($Z35&lt;&gt;"",$Z35&gt;Assumptions!$B$5)),IF($G35&gt;=Assumptions!$B$4,"Age threshold, ","")&amp;IF($X35&lt;=0,"Energy estimate, ","")&amp;IF(AND($Z35&lt;&gt;"",$Z35&gt;Assumptions!$B$5),"Payback limit, ","")&amp;"Human check","No assumption alert")),"Check numeric inputs"))</f>
        <v/>
      </c>
    </row>
    <row r="36" ht="24" customHeight="1">
      <c r="A36" s="17" t="n"/>
      <c r="B36" s="18" t="n"/>
      <c r="C36" s="18" t="n"/>
      <c r="D36" s="18" t="n"/>
      <c r="E36" s="17" t="n"/>
      <c r="F36" s="36" t="n"/>
      <c r="G36" s="20" t="n"/>
      <c r="H36" s="18" t="n"/>
      <c r="I36" s="21" t="n"/>
      <c r="J36" s="17" t="n"/>
      <c r="K36" s="37" t="n"/>
      <c r="L36" s="23" t="n"/>
      <c r="M36" s="23" t="n"/>
      <c r="N36" s="20" t="n"/>
      <c r="O36" s="18" t="n"/>
      <c r="P36" s="21" t="n"/>
      <c r="Q36" s="17" t="n"/>
      <c r="R36" s="37" t="n"/>
      <c r="S36" s="23" t="n"/>
      <c r="T36" s="23" t="n"/>
      <c r="U36" s="20" t="n"/>
      <c r="V36" s="23" t="n"/>
      <c r="W36" s="23" t="n"/>
      <c r="X36" s="27">
        <f>IF($A36="","",IF(OR($V36="",$W36=""),"",IFERROR($V36-$W36,"")))</f>
        <v/>
      </c>
      <c r="Y36" s="27">
        <f>IF($A36="","",IF(OR($M36="",$T36=""),"",IFERROR($T36-$M36,"")))</f>
        <v/>
      </c>
      <c r="Z36" s="28">
        <f>IF($A36="","",IF(OR($X36="",$Y36=""),"",IFERROR(IF(AND($X36&gt;0,$Y36&gt;0),$Y36/$X36,""),"")))</f>
        <v/>
      </c>
      <c r="AA36" s="27">
        <f>IF($A36="","",IF(OR($M36="",$N36="",$V36=""),"",IFERROR($M36/$N36+$V36,"")))</f>
        <v/>
      </c>
      <c r="AB36" s="27">
        <f>IF($A36="","",IF(OR($T36="",$U36="",$W36=""),"",IFERROR($T36/$U36+$W36,"")))</f>
        <v/>
      </c>
      <c r="AC36" s="29">
        <f>IF($A36="","",IF(OR($AA36="",$AB36=""),"Needs inputs",IF($AB36&lt;$AA36,"Replace lower annualized",IF($AA36&lt;$AB36,"Repair lower annualized","Same annualized cost"))))</f>
        <v/>
      </c>
      <c r="AD36" s="17" t="n"/>
      <c r="AE36" s="17" t="n"/>
      <c r="AF36" s="29">
        <f>IF($A36="","",IFERROR(IF(OR($G36="",$M36="",$N36="",$T36="",$U36="",$V36="",$W36=""),"Complete cost, life, and energy inputs",IF(OR($G36&gt;=Assumptions!$B$4,$X36&lt;=0,AND($Z36&lt;&gt;"",$Z36&gt;Assumptions!$B$5)),IF($G36&gt;=Assumptions!$B$4,"Age threshold, ","")&amp;IF($X36&lt;=0,"Energy estimate, ","")&amp;IF(AND($Z36&lt;&gt;"",$Z36&gt;Assumptions!$B$5),"Payback limit, ","")&amp;"Human check","No assumption alert")),"Check numeric inputs"))</f>
        <v/>
      </c>
    </row>
    <row r="37" ht="24" customHeight="1">
      <c r="A37" s="17" t="n"/>
      <c r="B37" s="18" t="n"/>
      <c r="C37" s="18" t="n"/>
      <c r="D37" s="18" t="n"/>
      <c r="E37" s="17" t="n"/>
      <c r="F37" s="36" t="n"/>
      <c r="G37" s="20" t="n"/>
      <c r="H37" s="18" t="n"/>
      <c r="I37" s="21" t="n"/>
      <c r="J37" s="17" t="n"/>
      <c r="K37" s="37" t="n"/>
      <c r="L37" s="23" t="n"/>
      <c r="M37" s="23" t="n"/>
      <c r="N37" s="20" t="n"/>
      <c r="O37" s="18" t="n"/>
      <c r="P37" s="21" t="n"/>
      <c r="Q37" s="17" t="n"/>
      <c r="R37" s="37" t="n"/>
      <c r="S37" s="23" t="n"/>
      <c r="T37" s="23" t="n"/>
      <c r="U37" s="20" t="n"/>
      <c r="V37" s="23" t="n"/>
      <c r="W37" s="23" t="n"/>
      <c r="X37" s="24">
        <f>IF($A37="","",IF(OR($V37="",$W37=""),"",IFERROR($V37-$W37,"")))</f>
        <v/>
      </c>
      <c r="Y37" s="24">
        <f>IF($A37="","",IF(OR($M37="",$T37=""),"",IFERROR($T37-$M37,"")))</f>
        <v/>
      </c>
      <c r="Z37" s="25">
        <f>IF($A37="","",IF(OR($X37="",$Y37=""),"",IFERROR(IF(AND($X37&gt;0,$Y37&gt;0),$Y37/$X37,""),"")))</f>
        <v/>
      </c>
      <c r="AA37" s="24">
        <f>IF($A37="","",IF(OR($M37="",$N37="",$V37=""),"",IFERROR($M37/$N37+$V37,"")))</f>
        <v/>
      </c>
      <c r="AB37" s="24">
        <f>IF($A37="","",IF(OR($T37="",$U37="",$W37=""),"",IFERROR($T37/$U37+$W37,"")))</f>
        <v/>
      </c>
      <c r="AC37" s="26">
        <f>IF($A37="","",IF(OR($AA37="",$AB37=""),"Needs inputs",IF($AB37&lt;$AA37,"Replace lower annualized",IF($AA37&lt;$AB37,"Repair lower annualized","Same annualized cost"))))</f>
        <v/>
      </c>
      <c r="AD37" s="17" t="n"/>
      <c r="AE37" s="17" t="n"/>
      <c r="AF37" s="26">
        <f>IF($A37="","",IFERROR(IF(OR($G37="",$M37="",$N37="",$T37="",$U37="",$V37="",$W37=""),"Complete cost, life, and energy inputs",IF(OR($G37&gt;=Assumptions!$B$4,$X37&lt;=0,AND($Z37&lt;&gt;"",$Z37&gt;Assumptions!$B$5)),IF($G37&gt;=Assumptions!$B$4,"Age threshold, ","")&amp;IF($X37&lt;=0,"Energy estimate, ","")&amp;IF(AND($Z37&lt;&gt;"",$Z37&gt;Assumptions!$B$5),"Payback limit, ","")&amp;"Human check","No assumption alert")),"Check numeric inputs"))</f>
        <v/>
      </c>
    </row>
    <row r="38" ht="24" customHeight="1">
      <c r="A38" s="17" t="n"/>
      <c r="B38" s="18" t="n"/>
      <c r="C38" s="18" t="n"/>
      <c r="D38" s="18" t="n"/>
      <c r="E38" s="17" t="n"/>
      <c r="F38" s="36" t="n"/>
      <c r="G38" s="20" t="n"/>
      <c r="H38" s="18" t="n"/>
      <c r="I38" s="21" t="n"/>
      <c r="J38" s="17" t="n"/>
      <c r="K38" s="37" t="n"/>
      <c r="L38" s="23" t="n"/>
      <c r="M38" s="23" t="n"/>
      <c r="N38" s="20" t="n"/>
      <c r="O38" s="18" t="n"/>
      <c r="P38" s="21" t="n"/>
      <c r="Q38" s="17" t="n"/>
      <c r="R38" s="37" t="n"/>
      <c r="S38" s="23" t="n"/>
      <c r="T38" s="23" t="n"/>
      <c r="U38" s="20" t="n"/>
      <c r="V38" s="23" t="n"/>
      <c r="W38" s="23" t="n"/>
      <c r="X38" s="27">
        <f>IF($A38="","",IF(OR($V38="",$W38=""),"",IFERROR($V38-$W38,"")))</f>
        <v/>
      </c>
      <c r="Y38" s="27">
        <f>IF($A38="","",IF(OR($M38="",$T38=""),"",IFERROR($T38-$M38,"")))</f>
        <v/>
      </c>
      <c r="Z38" s="28">
        <f>IF($A38="","",IF(OR($X38="",$Y38=""),"",IFERROR(IF(AND($X38&gt;0,$Y38&gt;0),$Y38/$X38,""),"")))</f>
        <v/>
      </c>
      <c r="AA38" s="27">
        <f>IF($A38="","",IF(OR($M38="",$N38="",$V38=""),"",IFERROR($M38/$N38+$V38,"")))</f>
        <v/>
      </c>
      <c r="AB38" s="27">
        <f>IF($A38="","",IF(OR($T38="",$U38="",$W38=""),"",IFERROR($T38/$U38+$W38,"")))</f>
        <v/>
      </c>
      <c r="AC38" s="29">
        <f>IF($A38="","",IF(OR($AA38="",$AB38=""),"Needs inputs",IF($AB38&lt;$AA38,"Replace lower annualized",IF($AA38&lt;$AB38,"Repair lower annualized","Same annualized cost"))))</f>
        <v/>
      </c>
      <c r="AD38" s="17" t="n"/>
      <c r="AE38" s="17" t="n"/>
      <c r="AF38" s="29">
        <f>IF($A38="","",IFERROR(IF(OR($G38="",$M38="",$N38="",$T38="",$U38="",$V38="",$W38=""),"Complete cost, life, and energy inputs",IF(OR($G38&gt;=Assumptions!$B$4,$X38&lt;=0,AND($Z38&lt;&gt;"",$Z38&gt;Assumptions!$B$5)),IF($G38&gt;=Assumptions!$B$4,"Age threshold, ","")&amp;IF($X38&lt;=0,"Energy estimate, ","")&amp;IF(AND($Z38&lt;&gt;"",$Z38&gt;Assumptions!$B$5),"Payback limit, ","")&amp;"Human check","No assumption alert")),"Check numeric inputs"))</f>
        <v/>
      </c>
    </row>
    <row r="39" ht="24" customHeight="1">
      <c r="A39" s="17" t="n"/>
      <c r="B39" s="18" t="n"/>
      <c r="C39" s="18" t="n"/>
      <c r="D39" s="18" t="n"/>
      <c r="E39" s="17" t="n"/>
      <c r="F39" s="36" t="n"/>
      <c r="G39" s="20" t="n"/>
      <c r="H39" s="18" t="n"/>
      <c r="I39" s="21" t="n"/>
      <c r="J39" s="17" t="n"/>
      <c r="K39" s="37" t="n"/>
      <c r="L39" s="23" t="n"/>
      <c r="M39" s="23" t="n"/>
      <c r="N39" s="20" t="n"/>
      <c r="O39" s="18" t="n"/>
      <c r="P39" s="21" t="n"/>
      <c r="Q39" s="17" t="n"/>
      <c r="R39" s="37" t="n"/>
      <c r="S39" s="23" t="n"/>
      <c r="T39" s="23" t="n"/>
      <c r="U39" s="20" t="n"/>
      <c r="V39" s="23" t="n"/>
      <c r="W39" s="23" t="n"/>
      <c r="X39" s="24">
        <f>IF($A39="","",IF(OR($V39="",$W39=""),"",IFERROR($V39-$W39,"")))</f>
        <v/>
      </c>
      <c r="Y39" s="24">
        <f>IF($A39="","",IF(OR($M39="",$T39=""),"",IFERROR($T39-$M39,"")))</f>
        <v/>
      </c>
      <c r="Z39" s="25">
        <f>IF($A39="","",IF(OR($X39="",$Y39=""),"",IFERROR(IF(AND($X39&gt;0,$Y39&gt;0),$Y39/$X39,""),"")))</f>
        <v/>
      </c>
      <c r="AA39" s="24">
        <f>IF($A39="","",IF(OR($M39="",$N39="",$V39=""),"",IFERROR($M39/$N39+$V39,"")))</f>
        <v/>
      </c>
      <c r="AB39" s="24">
        <f>IF($A39="","",IF(OR($T39="",$U39="",$W39=""),"",IFERROR($T39/$U39+$W39,"")))</f>
        <v/>
      </c>
      <c r="AC39" s="26">
        <f>IF($A39="","",IF(OR($AA39="",$AB39=""),"Needs inputs",IF($AB39&lt;$AA39,"Replace lower annualized",IF($AA39&lt;$AB39,"Repair lower annualized","Same annualized cost"))))</f>
        <v/>
      </c>
      <c r="AD39" s="17" t="n"/>
      <c r="AE39" s="17" t="n"/>
      <c r="AF39" s="26">
        <f>IF($A39="","",IFERROR(IF(OR($G39="",$M39="",$N39="",$T39="",$U39="",$V39="",$W39=""),"Complete cost, life, and energy inputs",IF(OR($G39&gt;=Assumptions!$B$4,$X39&lt;=0,AND($Z39&lt;&gt;"",$Z39&gt;Assumptions!$B$5)),IF($G39&gt;=Assumptions!$B$4,"Age threshold, ","")&amp;IF($X39&lt;=0,"Energy estimate, ","")&amp;IF(AND($Z39&lt;&gt;"",$Z39&gt;Assumptions!$B$5),"Payback limit, ","")&amp;"Human check","No assumption alert")),"Check numeric inputs"))</f>
        <v/>
      </c>
    </row>
    <row r="40" ht="24" customHeight="1">
      <c r="A40" s="17" t="n"/>
      <c r="B40" s="18" t="n"/>
      <c r="C40" s="18" t="n"/>
      <c r="D40" s="18" t="n"/>
      <c r="E40" s="17" t="n"/>
      <c r="F40" s="36" t="n"/>
      <c r="G40" s="20" t="n"/>
      <c r="H40" s="18" t="n"/>
      <c r="I40" s="21" t="n"/>
      <c r="J40" s="17" t="n"/>
      <c r="K40" s="37" t="n"/>
      <c r="L40" s="23" t="n"/>
      <c r="M40" s="23" t="n"/>
      <c r="N40" s="20" t="n"/>
      <c r="O40" s="18" t="n"/>
      <c r="P40" s="21" t="n"/>
      <c r="Q40" s="17" t="n"/>
      <c r="R40" s="37" t="n"/>
      <c r="S40" s="23" t="n"/>
      <c r="T40" s="23" t="n"/>
      <c r="U40" s="20" t="n"/>
      <c r="V40" s="23" t="n"/>
      <c r="W40" s="23" t="n"/>
      <c r="X40" s="27">
        <f>IF($A40="","",IF(OR($V40="",$W40=""),"",IFERROR($V40-$W40,"")))</f>
        <v/>
      </c>
      <c r="Y40" s="27">
        <f>IF($A40="","",IF(OR($M40="",$T40=""),"",IFERROR($T40-$M40,"")))</f>
        <v/>
      </c>
      <c r="Z40" s="28">
        <f>IF($A40="","",IF(OR($X40="",$Y40=""),"",IFERROR(IF(AND($X40&gt;0,$Y40&gt;0),$Y40/$X40,""),"")))</f>
        <v/>
      </c>
      <c r="AA40" s="27">
        <f>IF($A40="","",IF(OR($M40="",$N40="",$V40=""),"",IFERROR($M40/$N40+$V40,"")))</f>
        <v/>
      </c>
      <c r="AB40" s="27">
        <f>IF($A40="","",IF(OR($T40="",$U40="",$W40=""),"",IFERROR($T40/$U40+$W40,"")))</f>
        <v/>
      </c>
      <c r="AC40" s="29">
        <f>IF($A40="","",IF(OR($AA40="",$AB40=""),"Needs inputs",IF($AB40&lt;$AA40,"Replace lower annualized",IF($AA40&lt;$AB40,"Repair lower annualized","Same annualized cost"))))</f>
        <v/>
      </c>
      <c r="AD40" s="17" t="n"/>
      <c r="AE40" s="17" t="n"/>
      <c r="AF40" s="29">
        <f>IF($A40="","",IFERROR(IF(OR($G40="",$M40="",$N40="",$T40="",$U40="",$V40="",$W40=""),"Complete cost, life, and energy inputs",IF(OR($G40&gt;=Assumptions!$B$4,$X40&lt;=0,AND($Z40&lt;&gt;"",$Z40&gt;Assumptions!$B$5)),IF($G40&gt;=Assumptions!$B$4,"Age threshold, ","")&amp;IF($X40&lt;=0,"Energy estimate, ","")&amp;IF(AND($Z40&lt;&gt;"",$Z40&gt;Assumptions!$B$5),"Payback limit, ","")&amp;"Human check","No assumption alert")),"Check numeric inputs"))</f>
        <v/>
      </c>
    </row>
    <row r="41" ht="24" customHeight="1">
      <c r="A41" s="17" t="n"/>
      <c r="B41" s="18" t="n"/>
      <c r="C41" s="18" t="n"/>
      <c r="D41" s="18" t="n"/>
      <c r="E41" s="17" t="n"/>
      <c r="F41" s="36" t="n"/>
      <c r="G41" s="20" t="n"/>
      <c r="H41" s="18" t="n"/>
      <c r="I41" s="21" t="n"/>
      <c r="J41" s="17" t="n"/>
      <c r="K41" s="37" t="n"/>
      <c r="L41" s="23" t="n"/>
      <c r="M41" s="23" t="n"/>
      <c r="N41" s="20" t="n"/>
      <c r="O41" s="18" t="n"/>
      <c r="P41" s="21" t="n"/>
      <c r="Q41" s="17" t="n"/>
      <c r="R41" s="37" t="n"/>
      <c r="S41" s="23" t="n"/>
      <c r="T41" s="23" t="n"/>
      <c r="U41" s="20" t="n"/>
      <c r="V41" s="23" t="n"/>
      <c r="W41" s="23" t="n"/>
      <c r="X41" s="24">
        <f>IF($A41="","",IF(OR($V41="",$W41=""),"",IFERROR($V41-$W41,"")))</f>
        <v/>
      </c>
      <c r="Y41" s="24">
        <f>IF($A41="","",IF(OR($M41="",$T41=""),"",IFERROR($T41-$M41,"")))</f>
        <v/>
      </c>
      <c r="Z41" s="25">
        <f>IF($A41="","",IF(OR($X41="",$Y41=""),"",IFERROR(IF(AND($X41&gt;0,$Y41&gt;0),$Y41/$X41,""),"")))</f>
        <v/>
      </c>
      <c r="AA41" s="24">
        <f>IF($A41="","",IF(OR($M41="",$N41="",$V41=""),"",IFERROR($M41/$N41+$V41,"")))</f>
        <v/>
      </c>
      <c r="AB41" s="24">
        <f>IF($A41="","",IF(OR($T41="",$U41="",$W41=""),"",IFERROR($T41/$U41+$W41,"")))</f>
        <v/>
      </c>
      <c r="AC41" s="26">
        <f>IF($A41="","",IF(OR($AA41="",$AB41=""),"Needs inputs",IF($AB41&lt;$AA41,"Replace lower annualized",IF($AA41&lt;$AB41,"Repair lower annualized","Same annualized cost"))))</f>
        <v/>
      </c>
      <c r="AD41" s="17" t="n"/>
      <c r="AE41" s="17" t="n"/>
      <c r="AF41" s="26">
        <f>IF($A41="","",IFERROR(IF(OR($G41="",$M41="",$N41="",$T41="",$U41="",$V41="",$W41=""),"Complete cost, life, and energy inputs",IF(OR($G41&gt;=Assumptions!$B$4,$X41&lt;=0,AND($Z41&lt;&gt;"",$Z41&gt;Assumptions!$B$5)),IF($G41&gt;=Assumptions!$B$4,"Age threshold, ","")&amp;IF($X41&lt;=0,"Energy estimate, ","")&amp;IF(AND($Z41&lt;&gt;"",$Z41&gt;Assumptions!$B$5),"Payback limit, ","")&amp;"Human check","No assumption alert")),"Check numeric inputs"))</f>
        <v/>
      </c>
    </row>
    <row r="42" ht="24" customHeight="1">
      <c r="A42" s="17" t="n"/>
      <c r="B42" s="18" t="n"/>
      <c r="C42" s="18" t="n"/>
      <c r="D42" s="18" t="n"/>
      <c r="E42" s="17" t="n"/>
      <c r="F42" s="36" t="n"/>
      <c r="G42" s="20" t="n"/>
      <c r="H42" s="18" t="n"/>
      <c r="I42" s="21" t="n"/>
      <c r="J42" s="17" t="n"/>
      <c r="K42" s="37" t="n"/>
      <c r="L42" s="23" t="n"/>
      <c r="M42" s="23" t="n"/>
      <c r="N42" s="20" t="n"/>
      <c r="O42" s="18" t="n"/>
      <c r="P42" s="21" t="n"/>
      <c r="Q42" s="17" t="n"/>
      <c r="R42" s="37" t="n"/>
      <c r="S42" s="23" t="n"/>
      <c r="T42" s="23" t="n"/>
      <c r="U42" s="20" t="n"/>
      <c r="V42" s="23" t="n"/>
      <c r="W42" s="23" t="n"/>
      <c r="X42" s="27">
        <f>IF($A42="","",IF(OR($V42="",$W42=""),"",IFERROR($V42-$W42,"")))</f>
        <v/>
      </c>
      <c r="Y42" s="27">
        <f>IF($A42="","",IF(OR($M42="",$T42=""),"",IFERROR($T42-$M42,"")))</f>
        <v/>
      </c>
      <c r="Z42" s="28">
        <f>IF($A42="","",IF(OR($X42="",$Y42=""),"",IFERROR(IF(AND($X42&gt;0,$Y42&gt;0),$Y42/$X42,""),"")))</f>
        <v/>
      </c>
      <c r="AA42" s="27">
        <f>IF($A42="","",IF(OR($M42="",$N42="",$V42=""),"",IFERROR($M42/$N42+$V42,"")))</f>
        <v/>
      </c>
      <c r="AB42" s="27">
        <f>IF($A42="","",IF(OR($T42="",$U42="",$W42=""),"",IFERROR($T42/$U42+$W42,"")))</f>
        <v/>
      </c>
      <c r="AC42" s="29">
        <f>IF($A42="","",IF(OR($AA42="",$AB42=""),"Needs inputs",IF($AB42&lt;$AA42,"Replace lower annualized",IF($AA42&lt;$AB42,"Repair lower annualized","Same annualized cost"))))</f>
        <v/>
      </c>
      <c r="AD42" s="17" t="n"/>
      <c r="AE42" s="17" t="n"/>
      <c r="AF42" s="29">
        <f>IF($A42="","",IFERROR(IF(OR($G42="",$M42="",$N42="",$T42="",$U42="",$V42="",$W42=""),"Complete cost, life, and energy inputs",IF(OR($G42&gt;=Assumptions!$B$4,$X42&lt;=0,AND($Z42&lt;&gt;"",$Z42&gt;Assumptions!$B$5)),IF($G42&gt;=Assumptions!$B$4,"Age threshold, ","")&amp;IF($X42&lt;=0,"Energy estimate, ","")&amp;IF(AND($Z42&lt;&gt;"",$Z42&gt;Assumptions!$B$5),"Payback limit, ","")&amp;"Human check","No assumption alert")),"Check numeric inputs"))</f>
        <v/>
      </c>
    </row>
    <row r="43" ht="24" customHeight="1">
      <c r="A43" s="17" t="n"/>
      <c r="B43" s="18" t="n"/>
      <c r="C43" s="18" t="n"/>
      <c r="D43" s="18" t="n"/>
      <c r="E43" s="17" t="n"/>
      <c r="F43" s="36" t="n"/>
      <c r="G43" s="20" t="n"/>
      <c r="H43" s="18" t="n"/>
      <c r="I43" s="21" t="n"/>
      <c r="J43" s="17" t="n"/>
      <c r="K43" s="37" t="n"/>
      <c r="L43" s="23" t="n"/>
      <c r="M43" s="23" t="n"/>
      <c r="N43" s="20" t="n"/>
      <c r="O43" s="18" t="n"/>
      <c r="P43" s="21" t="n"/>
      <c r="Q43" s="17" t="n"/>
      <c r="R43" s="37" t="n"/>
      <c r="S43" s="23" t="n"/>
      <c r="T43" s="23" t="n"/>
      <c r="U43" s="20" t="n"/>
      <c r="V43" s="23" t="n"/>
      <c r="W43" s="23" t="n"/>
      <c r="X43" s="24">
        <f>IF($A43="","",IF(OR($V43="",$W43=""),"",IFERROR($V43-$W43,"")))</f>
        <v/>
      </c>
      <c r="Y43" s="24">
        <f>IF($A43="","",IF(OR($M43="",$T43=""),"",IFERROR($T43-$M43,"")))</f>
        <v/>
      </c>
      <c r="Z43" s="25">
        <f>IF($A43="","",IF(OR($X43="",$Y43=""),"",IFERROR(IF(AND($X43&gt;0,$Y43&gt;0),$Y43/$X43,""),"")))</f>
        <v/>
      </c>
      <c r="AA43" s="24">
        <f>IF($A43="","",IF(OR($M43="",$N43="",$V43=""),"",IFERROR($M43/$N43+$V43,"")))</f>
        <v/>
      </c>
      <c r="AB43" s="24">
        <f>IF($A43="","",IF(OR($T43="",$U43="",$W43=""),"",IFERROR($T43/$U43+$W43,"")))</f>
        <v/>
      </c>
      <c r="AC43" s="26">
        <f>IF($A43="","",IF(OR($AA43="",$AB43=""),"Needs inputs",IF($AB43&lt;$AA43,"Replace lower annualized",IF($AA43&lt;$AB43,"Repair lower annualized","Same annualized cost"))))</f>
        <v/>
      </c>
      <c r="AD43" s="17" t="n"/>
      <c r="AE43" s="17" t="n"/>
      <c r="AF43" s="26">
        <f>IF($A43="","",IFERROR(IF(OR($G43="",$M43="",$N43="",$T43="",$U43="",$V43="",$W43=""),"Complete cost, life, and energy inputs",IF(OR($G43&gt;=Assumptions!$B$4,$X43&lt;=0,AND($Z43&lt;&gt;"",$Z43&gt;Assumptions!$B$5)),IF($G43&gt;=Assumptions!$B$4,"Age threshold, ","")&amp;IF($X43&lt;=0,"Energy estimate, ","")&amp;IF(AND($Z43&lt;&gt;"",$Z43&gt;Assumptions!$B$5),"Payback limit, ","")&amp;"Human check","No assumption alert")),"Check numeric inputs"))</f>
        <v/>
      </c>
    </row>
    <row r="44" ht="24" customHeight="1">
      <c r="A44" s="17" t="n"/>
      <c r="B44" s="18" t="n"/>
      <c r="C44" s="18" t="n"/>
      <c r="D44" s="18" t="n"/>
      <c r="E44" s="17" t="n"/>
      <c r="F44" s="36" t="n"/>
      <c r="G44" s="20" t="n"/>
      <c r="H44" s="18" t="n"/>
      <c r="I44" s="21" t="n"/>
      <c r="J44" s="17" t="n"/>
      <c r="K44" s="37" t="n"/>
      <c r="L44" s="23" t="n"/>
      <c r="M44" s="23" t="n"/>
      <c r="N44" s="20" t="n"/>
      <c r="O44" s="18" t="n"/>
      <c r="P44" s="21" t="n"/>
      <c r="Q44" s="17" t="n"/>
      <c r="R44" s="37" t="n"/>
      <c r="S44" s="23" t="n"/>
      <c r="T44" s="23" t="n"/>
      <c r="U44" s="20" t="n"/>
      <c r="V44" s="23" t="n"/>
      <c r="W44" s="23" t="n"/>
      <c r="X44" s="27">
        <f>IF($A44="","",IF(OR($V44="",$W44=""),"",IFERROR($V44-$W44,"")))</f>
        <v/>
      </c>
      <c r="Y44" s="27">
        <f>IF($A44="","",IF(OR($M44="",$T44=""),"",IFERROR($T44-$M44,"")))</f>
        <v/>
      </c>
      <c r="Z44" s="28">
        <f>IF($A44="","",IF(OR($X44="",$Y44=""),"",IFERROR(IF(AND($X44&gt;0,$Y44&gt;0),$Y44/$X44,""),"")))</f>
        <v/>
      </c>
      <c r="AA44" s="27">
        <f>IF($A44="","",IF(OR($M44="",$N44="",$V44=""),"",IFERROR($M44/$N44+$V44,"")))</f>
        <v/>
      </c>
      <c r="AB44" s="27">
        <f>IF($A44="","",IF(OR($T44="",$U44="",$W44=""),"",IFERROR($T44/$U44+$W44,"")))</f>
        <v/>
      </c>
      <c r="AC44" s="29">
        <f>IF($A44="","",IF(OR($AA44="",$AB44=""),"Needs inputs",IF($AB44&lt;$AA44,"Replace lower annualized",IF($AA44&lt;$AB44,"Repair lower annualized","Same annualized cost"))))</f>
        <v/>
      </c>
      <c r="AD44" s="17" t="n"/>
      <c r="AE44" s="17" t="n"/>
      <c r="AF44" s="29">
        <f>IF($A44="","",IFERROR(IF(OR($G44="",$M44="",$N44="",$T44="",$U44="",$V44="",$W44=""),"Complete cost, life, and energy inputs",IF(OR($G44&gt;=Assumptions!$B$4,$X44&lt;=0,AND($Z44&lt;&gt;"",$Z44&gt;Assumptions!$B$5)),IF($G44&gt;=Assumptions!$B$4,"Age threshold, ","")&amp;IF($X44&lt;=0,"Energy estimate, ","")&amp;IF(AND($Z44&lt;&gt;"",$Z44&gt;Assumptions!$B$5),"Payback limit, ","")&amp;"Human check","No assumption alert")),"Check numeric inputs"))</f>
        <v/>
      </c>
    </row>
    <row r="45" ht="24" customHeight="1">
      <c r="A45" s="17" t="n"/>
      <c r="B45" s="18" t="n"/>
      <c r="C45" s="18" t="n"/>
      <c r="D45" s="18" t="n"/>
      <c r="E45" s="17" t="n"/>
      <c r="F45" s="36" t="n"/>
      <c r="G45" s="20" t="n"/>
      <c r="H45" s="18" t="n"/>
      <c r="I45" s="21" t="n"/>
      <c r="J45" s="17" t="n"/>
      <c r="K45" s="37" t="n"/>
      <c r="L45" s="23" t="n"/>
      <c r="M45" s="23" t="n"/>
      <c r="N45" s="20" t="n"/>
      <c r="O45" s="18" t="n"/>
      <c r="P45" s="21" t="n"/>
      <c r="Q45" s="17" t="n"/>
      <c r="R45" s="37" t="n"/>
      <c r="S45" s="23" t="n"/>
      <c r="T45" s="23" t="n"/>
      <c r="U45" s="20" t="n"/>
      <c r="V45" s="23" t="n"/>
      <c r="W45" s="23" t="n"/>
      <c r="X45" s="24">
        <f>IF($A45="","",IF(OR($V45="",$W45=""),"",IFERROR($V45-$W45,"")))</f>
        <v/>
      </c>
      <c r="Y45" s="24">
        <f>IF($A45="","",IF(OR($M45="",$T45=""),"",IFERROR($T45-$M45,"")))</f>
        <v/>
      </c>
      <c r="Z45" s="25">
        <f>IF($A45="","",IF(OR($X45="",$Y45=""),"",IFERROR(IF(AND($X45&gt;0,$Y45&gt;0),$Y45/$X45,""),"")))</f>
        <v/>
      </c>
      <c r="AA45" s="24">
        <f>IF($A45="","",IF(OR($M45="",$N45="",$V45=""),"",IFERROR($M45/$N45+$V45,"")))</f>
        <v/>
      </c>
      <c r="AB45" s="24">
        <f>IF($A45="","",IF(OR($T45="",$U45="",$W45=""),"",IFERROR($T45/$U45+$W45,"")))</f>
        <v/>
      </c>
      <c r="AC45" s="26">
        <f>IF($A45="","",IF(OR($AA45="",$AB45=""),"Needs inputs",IF($AB45&lt;$AA45,"Replace lower annualized",IF($AA45&lt;$AB45,"Repair lower annualized","Same annualized cost"))))</f>
        <v/>
      </c>
      <c r="AD45" s="17" t="n"/>
      <c r="AE45" s="17" t="n"/>
      <c r="AF45" s="26">
        <f>IF($A45="","",IFERROR(IF(OR($G45="",$M45="",$N45="",$T45="",$U45="",$V45="",$W45=""),"Complete cost, life, and energy inputs",IF(OR($G45&gt;=Assumptions!$B$4,$X45&lt;=0,AND($Z45&lt;&gt;"",$Z45&gt;Assumptions!$B$5)),IF($G45&gt;=Assumptions!$B$4,"Age threshold, ","")&amp;IF($X45&lt;=0,"Energy estimate, ","")&amp;IF(AND($Z45&lt;&gt;"",$Z45&gt;Assumptions!$B$5),"Payback limit, ","")&amp;"Human check","No assumption alert")),"Check numeric inputs"))</f>
        <v/>
      </c>
    </row>
    <row r="46" ht="24" customHeight="1">
      <c r="A46" s="17" t="n"/>
      <c r="B46" s="18" t="n"/>
      <c r="C46" s="18" t="n"/>
      <c r="D46" s="18" t="n"/>
      <c r="E46" s="17" t="n"/>
      <c r="F46" s="36" t="n"/>
      <c r="G46" s="20" t="n"/>
      <c r="H46" s="18" t="n"/>
      <c r="I46" s="21" t="n"/>
      <c r="J46" s="17" t="n"/>
      <c r="K46" s="37" t="n"/>
      <c r="L46" s="23" t="n"/>
      <c r="M46" s="23" t="n"/>
      <c r="N46" s="20" t="n"/>
      <c r="O46" s="18" t="n"/>
      <c r="P46" s="21" t="n"/>
      <c r="Q46" s="17" t="n"/>
      <c r="R46" s="37" t="n"/>
      <c r="S46" s="23" t="n"/>
      <c r="T46" s="23" t="n"/>
      <c r="U46" s="20" t="n"/>
      <c r="V46" s="23" t="n"/>
      <c r="W46" s="23" t="n"/>
      <c r="X46" s="27">
        <f>IF($A46="","",IF(OR($V46="",$W46=""),"",IFERROR($V46-$W46,"")))</f>
        <v/>
      </c>
      <c r="Y46" s="27">
        <f>IF($A46="","",IF(OR($M46="",$T46=""),"",IFERROR($T46-$M46,"")))</f>
        <v/>
      </c>
      <c r="Z46" s="28">
        <f>IF($A46="","",IF(OR($X46="",$Y46=""),"",IFERROR(IF(AND($X46&gt;0,$Y46&gt;0),$Y46/$X46,""),"")))</f>
        <v/>
      </c>
      <c r="AA46" s="27">
        <f>IF($A46="","",IF(OR($M46="",$N46="",$V46=""),"",IFERROR($M46/$N46+$V46,"")))</f>
        <v/>
      </c>
      <c r="AB46" s="27">
        <f>IF($A46="","",IF(OR($T46="",$U46="",$W46=""),"",IFERROR($T46/$U46+$W46,"")))</f>
        <v/>
      </c>
      <c r="AC46" s="29">
        <f>IF($A46="","",IF(OR($AA46="",$AB46=""),"Needs inputs",IF($AB46&lt;$AA46,"Replace lower annualized",IF($AA46&lt;$AB46,"Repair lower annualized","Same annualized cost"))))</f>
        <v/>
      </c>
      <c r="AD46" s="17" t="n"/>
      <c r="AE46" s="17" t="n"/>
      <c r="AF46" s="29">
        <f>IF($A46="","",IFERROR(IF(OR($G46="",$M46="",$N46="",$T46="",$U46="",$V46="",$W46=""),"Complete cost, life, and energy inputs",IF(OR($G46&gt;=Assumptions!$B$4,$X46&lt;=0,AND($Z46&lt;&gt;"",$Z46&gt;Assumptions!$B$5)),IF($G46&gt;=Assumptions!$B$4,"Age threshold, ","")&amp;IF($X46&lt;=0,"Energy estimate, ","")&amp;IF(AND($Z46&lt;&gt;"",$Z46&gt;Assumptions!$B$5),"Payback limit, ","")&amp;"Human check","No assumption alert")),"Check numeric inputs"))</f>
        <v/>
      </c>
    </row>
    <row r="47" ht="24" customHeight="1">
      <c r="A47" s="17" t="n"/>
      <c r="B47" s="18" t="n"/>
      <c r="C47" s="18" t="n"/>
      <c r="D47" s="18" t="n"/>
      <c r="E47" s="17" t="n"/>
      <c r="F47" s="36" t="n"/>
      <c r="G47" s="20" t="n"/>
      <c r="H47" s="18" t="n"/>
      <c r="I47" s="21" t="n"/>
      <c r="J47" s="17" t="n"/>
      <c r="K47" s="37" t="n"/>
      <c r="L47" s="23" t="n"/>
      <c r="M47" s="23" t="n"/>
      <c r="N47" s="20" t="n"/>
      <c r="O47" s="18" t="n"/>
      <c r="P47" s="21" t="n"/>
      <c r="Q47" s="17" t="n"/>
      <c r="R47" s="37" t="n"/>
      <c r="S47" s="23" t="n"/>
      <c r="T47" s="23" t="n"/>
      <c r="U47" s="20" t="n"/>
      <c r="V47" s="23" t="n"/>
      <c r="W47" s="23" t="n"/>
      <c r="X47" s="24">
        <f>IF($A47="","",IF(OR($V47="",$W47=""),"",IFERROR($V47-$W47,"")))</f>
        <v/>
      </c>
      <c r="Y47" s="24">
        <f>IF($A47="","",IF(OR($M47="",$T47=""),"",IFERROR($T47-$M47,"")))</f>
        <v/>
      </c>
      <c r="Z47" s="25">
        <f>IF($A47="","",IF(OR($X47="",$Y47=""),"",IFERROR(IF(AND($X47&gt;0,$Y47&gt;0),$Y47/$X47,""),"")))</f>
        <v/>
      </c>
      <c r="AA47" s="24">
        <f>IF($A47="","",IF(OR($M47="",$N47="",$V47=""),"",IFERROR($M47/$N47+$V47,"")))</f>
        <v/>
      </c>
      <c r="AB47" s="24">
        <f>IF($A47="","",IF(OR($T47="",$U47="",$W47=""),"",IFERROR($T47/$U47+$W47,"")))</f>
        <v/>
      </c>
      <c r="AC47" s="26">
        <f>IF($A47="","",IF(OR($AA47="",$AB47=""),"Needs inputs",IF($AB47&lt;$AA47,"Replace lower annualized",IF($AA47&lt;$AB47,"Repair lower annualized","Same annualized cost"))))</f>
        <v/>
      </c>
      <c r="AD47" s="17" t="n"/>
      <c r="AE47" s="17" t="n"/>
      <c r="AF47" s="26">
        <f>IF($A47="","",IFERROR(IF(OR($G47="",$M47="",$N47="",$T47="",$U47="",$V47="",$W47=""),"Complete cost, life, and energy inputs",IF(OR($G47&gt;=Assumptions!$B$4,$X47&lt;=0,AND($Z47&lt;&gt;"",$Z47&gt;Assumptions!$B$5)),IF($G47&gt;=Assumptions!$B$4,"Age threshold, ","")&amp;IF($X47&lt;=0,"Energy estimate, ","")&amp;IF(AND($Z47&lt;&gt;"",$Z47&gt;Assumptions!$B$5),"Payback limit, ","")&amp;"Human check","No assumption alert")),"Check numeric inputs"))</f>
        <v/>
      </c>
    </row>
    <row r="48" ht="24" customHeight="1">
      <c r="A48" s="17" t="n"/>
      <c r="B48" s="18" t="n"/>
      <c r="C48" s="18" t="n"/>
      <c r="D48" s="18" t="n"/>
      <c r="E48" s="17" t="n"/>
      <c r="F48" s="36" t="n"/>
      <c r="G48" s="20" t="n"/>
      <c r="H48" s="18" t="n"/>
      <c r="I48" s="21" t="n"/>
      <c r="J48" s="17" t="n"/>
      <c r="K48" s="37" t="n"/>
      <c r="L48" s="23" t="n"/>
      <c r="M48" s="23" t="n"/>
      <c r="N48" s="20" t="n"/>
      <c r="O48" s="18" t="n"/>
      <c r="P48" s="21" t="n"/>
      <c r="Q48" s="17" t="n"/>
      <c r="R48" s="37" t="n"/>
      <c r="S48" s="23" t="n"/>
      <c r="T48" s="23" t="n"/>
      <c r="U48" s="20" t="n"/>
      <c r="V48" s="23" t="n"/>
      <c r="W48" s="23" t="n"/>
      <c r="X48" s="27">
        <f>IF($A48="","",IF(OR($V48="",$W48=""),"",IFERROR($V48-$W48,"")))</f>
        <v/>
      </c>
      <c r="Y48" s="27">
        <f>IF($A48="","",IF(OR($M48="",$T48=""),"",IFERROR($T48-$M48,"")))</f>
        <v/>
      </c>
      <c r="Z48" s="28">
        <f>IF($A48="","",IF(OR($X48="",$Y48=""),"",IFERROR(IF(AND($X48&gt;0,$Y48&gt;0),$Y48/$X48,""),"")))</f>
        <v/>
      </c>
      <c r="AA48" s="27">
        <f>IF($A48="","",IF(OR($M48="",$N48="",$V48=""),"",IFERROR($M48/$N48+$V48,"")))</f>
        <v/>
      </c>
      <c r="AB48" s="27">
        <f>IF($A48="","",IF(OR($T48="",$U48="",$W48=""),"",IFERROR($T48/$U48+$W48,"")))</f>
        <v/>
      </c>
      <c r="AC48" s="29">
        <f>IF($A48="","",IF(OR($AA48="",$AB48=""),"Needs inputs",IF($AB48&lt;$AA48,"Replace lower annualized",IF($AA48&lt;$AB48,"Repair lower annualized","Same annualized cost"))))</f>
        <v/>
      </c>
      <c r="AD48" s="17" t="n"/>
      <c r="AE48" s="17" t="n"/>
      <c r="AF48" s="29">
        <f>IF($A48="","",IFERROR(IF(OR($G48="",$M48="",$N48="",$T48="",$U48="",$V48="",$W48=""),"Complete cost, life, and energy inputs",IF(OR($G48&gt;=Assumptions!$B$4,$X48&lt;=0,AND($Z48&lt;&gt;"",$Z48&gt;Assumptions!$B$5)),IF($G48&gt;=Assumptions!$B$4,"Age threshold, ","")&amp;IF($X48&lt;=0,"Energy estimate, ","")&amp;IF(AND($Z48&lt;&gt;"",$Z48&gt;Assumptions!$B$5),"Payback limit, ","")&amp;"Human check","No assumption alert")),"Check numeric inputs"))</f>
        <v/>
      </c>
    </row>
    <row r="49" ht="24" customHeight="1">
      <c r="A49" s="17" t="n"/>
      <c r="B49" s="18" t="n"/>
      <c r="C49" s="18" t="n"/>
      <c r="D49" s="18" t="n"/>
      <c r="E49" s="17" t="n"/>
      <c r="F49" s="36" t="n"/>
      <c r="G49" s="20" t="n"/>
      <c r="H49" s="18" t="n"/>
      <c r="I49" s="21" t="n"/>
      <c r="J49" s="17" t="n"/>
      <c r="K49" s="37" t="n"/>
      <c r="L49" s="23" t="n"/>
      <c r="M49" s="23" t="n"/>
      <c r="N49" s="20" t="n"/>
      <c r="O49" s="18" t="n"/>
      <c r="P49" s="21" t="n"/>
      <c r="Q49" s="17" t="n"/>
      <c r="R49" s="37" t="n"/>
      <c r="S49" s="23" t="n"/>
      <c r="T49" s="23" t="n"/>
      <c r="U49" s="20" t="n"/>
      <c r="V49" s="23" t="n"/>
      <c r="W49" s="23" t="n"/>
      <c r="X49" s="24">
        <f>IF($A49="","",IF(OR($V49="",$W49=""),"",IFERROR($V49-$W49,"")))</f>
        <v/>
      </c>
      <c r="Y49" s="24">
        <f>IF($A49="","",IF(OR($M49="",$T49=""),"",IFERROR($T49-$M49,"")))</f>
        <v/>
      </c>
      <c r="Z49" s="25">
        <f>IF($A49="","",IF(OR($X49="",$Y49=""),"",IFERROR(IF(AND($X49&gt;0,$Y49&gt;0),$Y49/$X49,""),"")))</f>
        <v/>
      </c>
      <c r="AA49" s="24">
        <f>IF($A49="","",IF(OR($M49="",$N49="",$V49=""),"",IFERROR($M49/$N49+$V49,"")))</f>
        <v/>
      </c>
      <c r="AB49" s="24">
        <f>IF($A49="","",IF(OR($T49="",$U49="",$W49=""),"",IFERROR($T49/$U49+$W49,"")))</f>
        <v/>
      </c>
      <c r="AC49" s="26">
        <f>IF($A49="","",IF(OR($AA49="",$AB49=""),"Needs inputs",IF($AB49&lt;$AA49,"Replace lower annualized",IF($AA49&lt;$AB49,"Repair lower annualized","Same annualized cost"))))</f>
        <v/>
      </c>
      <c r="AD49" s="17" t="n"/>
      <c r="AE49" s="17" t="n"/>
      <c r="AF49" s="26">
        <f>IF($A49="","",IFERROR(IF(OR($G49="",$M49="",$N49="",$T49="",$U49="",$V49="",$W49=""),"Complete cost, life, and energy inputs",IF(OR($G49&gt;=Assumptions!$B$4,$X49&lt;=0,AND($Z49&lt;&gt;"",$Z49&gt;Assumptions!$B$5)),IF($G49&gt;=Assumptions!$B$4,"Age threshold, ","")&amp;IF($X49&lt;=0,"Energy estimate, ","")&amp;IF(AND($Z49&lt;&gt;"",$Z49&gt;Assumptions!$B$5),"Payback limit, ","")&amp;"Human check","No assumption alert")),"Check numeric inputs"))</f>
        <v/>
      </c>
    </row>
    <row r="50" ht="24" customHeight="1">
      <c r="A50" s="17" t="n"/>
      <c r="B50" s="18" t="n"/>
      <c r="C50" s="18" t="n"/>
      <c r="D50" s="18" t="n"/>
      <c r="E50" s="17" t="n"/>
      <c r="F50" s="36" t="n"/>
      <c r="G50" s="20" t="n"/>
      <c r="H50" s="18" t="n"/>
      <c r="I50" s="21" t="n"/>
      <c r="J50" s="17" t="n"/>
      <c r="K50" s="37" t="n"/>
      <c r="L50" s="23" t="n"/>
      <c r="M50" s="23" t="n"/>
      <c r="N50" s="20" t="n"/>
      <c r="O50" s="18" t="n"/>
      <c r="P50" s="21" t="n"/>
      <c r="Q50" s="17" t="n"/>
      <c r="R50" s="37" t="n"/>
      <c r="S50" s="23" t="n"/>
      <c r="T50" s="23" t="n"/>
      <c r="U50" s="20" t="n"/>
      <c r="V50" s="23" t="n"/>
      <c r="W50" s="23" t="n"/>
      <c r="X50" s="27">
        <f>IF($A50="","",IF(OR($V50="",$W50=""),"",IFERROR($V50-$W50,"")))</f>
        <v/>
      </c>
      <c r="Y50" s="27">
        <f>IF($A50="","",IF(OR($M50="",$T50=""),"",IFERROR($T50-$M50,"")))</f>
        <v/>
      </c>
      <c r="Z50" s="28">
        <f>IF($A50="","",IF(OR($X50="",$Y50=""),"",IFERROR(IF(AND($X50&gt;0,$Y50&gt;0),$Y50/$X50,""),"")))</f>
        <v/>
      </c>
      <c r="AA50" s="27">
        <f>IF($A50="","",IF(OR($M50="",$N50="",$V50=""),"",IFERROR($M50/$N50+$V50,"")))</f>
        <v/>
      </c>
      <c r="AB50" s="27">
        <f>IF($A50="","",IF(OR($T50="",$U50="",$W50=""),"",IFERROR($T50/$U50+$W50,"")))</f>
        <v/>
      </c>
      <c r="AC50" s="29">
        <f>IF($A50="","",IF(OR($AA50="",$AB50=""),"Needs inputs",IF($AB50&lt;$AA50,"Replace lower annualized",IF($AA50&lt;$AB50,"Repair lower annualized","Same annualized cost"))))</f>
        <v/>
      </c>
      <c r="AD50" s="17" t="n"/>
      <c r="AE50" s="17" t="n"/>
      <c r="AF50" s="29">
        <f>IF($A50="","",IFERROR(IF(OR($G50="",$M50="",$N50="",$T50="",$U50="",$V50="",$W50=""),"Complete cost, life, and energy inputs",IF(OR($G50&gt;=Assumptions!$B$4,$X50&lt;=0,AND($Z50&lt;&gt;"",$Z50&gt;Assumptions!$B$5)),IF($G50&gt;=Assumptions!$B$4,"Age threshold, ","")&amp;IF($X50&lt;=0,"Energy estimate, ","")&amp;IF(AND($Z50&lt;&gt;"",$Z50&gt;Assumptions!$B$5),"Payback limit, ","")&amp;"Human check","No assumption alert")),"Check numeric inputs"))</f>
        <v/>
      </c>
    </row>
    <row r="51" ht="24" customHeight="1">
      <c r="A51" s="17" t="n"/>
      <c r="B51" s="18" t="n"/>
      <c r="C51" s="18" t="n"/>
      <c r="D51" s="18" t="n"/>
      <c r="E51" s="17" t="n"/>
      <c r="F51" s="36" t="n"/>
      <c r="G51" s="20" t="n"/>
      <c r="H51" s="18" t="n"/>
      <c r="I51" s="21" t="n"/>
      <c r="J51" s="17" t="n"/>
      <c r="K51" s="37" t="n"/>
      <c r="L51" s="23" t="n"/>
      <c r="M51" s="23" t="n"/>
      <c r="N51" s="20" t="n"/>
      <c r="O51" s="18" t="n"/>
      <c r="P51" s="21" t="n"/>
      <c r="Q51" s="17" t="n"/>
      <c r="R51" s="37" t="n"/>
      <c r="S51" s="23" t="n"/>
      <c r="T51" s="23" t="n"/>
      <c r="U51" s="20" t="n"/>
      <c r="V51" s="23" t="n"/>
      <c r="W51" s="23" t="n"/>
      <c r="X51" s="24">
        <f>IF($A51="","",IF(OR($V51="",$W51=""),"",IFERROR($V51-$W51,"")))</f>
        <v/>
      </c>
      <c r="Y51" s="24">
        <f>IF($A51="","",IF(OR($M51="",$T51=""),"",IFERROR($T51-$M51,"")))</f>
        <v/>
      </c>
      <c r="Z51" s="25">
        <f>IF($A51="","",IF(OR($X51="",$Y51=""),"",IFERROR(IF(AND($X51&gt;0,$Y51&gt;0),$Y51/$X51,""),"")))</f>
        <v/>
      </c>
      <c r="AA51" s="24">
        <f>IF($A51="","",IF(OR($M51="",$N51="",$V51=""),"",IFERROR($M51/$N51+$V51,"")))</f>
        <v/>
      </c>
      <c r="AB51" s="24">
        <f>IF($A51="","",IF(OR($T51="",$U51="",$W51=""),"",IFERROR($T51/$U51+$W51,"")))</f>
        <v/>
      </c>
      <c r="AC51" s="26">
        <f>IF($A51="","",IF(OR($AA51="",$AB51=""),"Needs inputs",IF($AB51&lt;$AA51,"Replace lower annualized",IF($AA51&lt;$AB51,"Repair lower annualized","Same annualized cost"))))</f>
        <v/>
      </c>
      <c r="AD51" s="17" t="n"/>
      <c r="AE51" s="17" t="n"/>
      <c r="AF51" s="26">
        <f>IF($A51="","",IFERROR(IF(OR($G51="",$M51="",$N51="",$T51="",$U51="",$V51="",$W51=""),"Complete cost, life, and energy inputs",IF(OR($G51&gt;=Assumptions!$B$4,$X51&lt;=0,AND($Z51&lt;&gt;"",$Z51&gt;Assumptions!$B$5)),IF($G51&gt;=Assumptions!$B$4,"Age threshold, ","")&amp;IF($X51&lt;=0,"Energy estimate, ","")&amp;IF(AND($Z51&lt;&gt;"",$Z51&gt;Assumptions!$B$5),"Payback limit, ","")&amp;"Human check","No assumption alert")),"Check numeric inputs"))</f>
        <v/>
      </c>
    </row>
    <row r="52" ht="24" customHeight="1">
      <c r="A52" s="17" t="n"/>
      <c r="B52" s="18" t="n"/>
      <c r="C52" s="18" t="n"/>
      <c r="D52" s="18" t="n"/>
      <c r="E52" s="17" t="n"/>
      <c r="F52" s="36" t="n"/>
      <c r="G52" s="20" t="n"/>
      <c r="H52" s="18" t="n"/>
      <c r="I52" s="21" t="n"/>
      <c r="J52" s="17" t="n"/>
      <c r="K52" s="37" t="n"/>
      <c r="L52" s="23" t="n"/>
      <c r="M52" s="23" t="n"/>
      <c r="N52" s="20" t="n"/>
      <c r="O52" s="18" t="n"/>
      <c r="P52" s="21" t="n"/>
      <c r="Q52" s="17" t="n"/>
      <c r="R52" s="37" t="n"/>
      <c r="S52" s="23" t="n"/>
      <c r="T52" s="23" t="n"/>
      <c r="U52" s="20" t="n"/>
      <c r="V52" s="23" t="n"/>
      <c r="W52" s="23" t="n"/>
      <c r="X52" s="27">
        <f>IF($A52="","",IF(OR($V52="",$W52=""),"",IFERROR($V52-$W52,"")))</f>
        <v/>
      </c>
      <c r="Y52" s="27">
        <f>IF($A52="","",IF(OR($M52="",$T52=""),"",IFERROR($T52-$M52,"")))</f>
        <v/>
      </c>
      <c r="Z52" s="28">
        <f>IF($A52="","",IF(OR($X52="",$Y52=""),"",IFERROR(IF(AND($X52&gt;0,$Y52&gt;0),$Y52/$X52,""),"")))</f>
        <v/>
      </c>
      <c r="AA52" s="27">
        <f>IF($A52="","",IF(OR($M52="",$N52="",$V52=""),"",IFERROR($M52/$N52+$V52,"")))</f>
        <v/>
      </c>
      <c r="AB52" s="27">
        <f>IF($A52="","",IF(OR($T52="",$U52="",$W52=""),"",IFERROR($T52/$U52+$W52,"")))</f>
        <v/>
      </c>
      <c r="AC52" s="29">
        <f>IF($A52="","",IF(OR($AA52="",$AB52=""),"Needs inputs",IF($AB52&lt;$AA52,"Replace lower annualized",IF($AA52&lt;$AB52,"Repair lower annualized","Same annualized cost"))))</f>
        <v/>
      </c>
      <c r="AD52" s="17" t="n"/>
      <c r="AE52" s="17" t="n"/>
      <c r="AF52" s="29">
        <f>IF($A52="","",IFERROR(IF(OR($G52="",$M52="",$N52="",$T52="",$U52="",$V52="",$W52=""),"Complete cost, life, and energy inputs",IF(OR($G52&gt;=Assumptions!$B$4,$X52&lt;=0,AND($Z52&lt;&gt;"",$Z52&gt;Assumptions!$B$5)),IF($G52&gt;=Assumptions!$B$4,"Age threshold, ","")&amp;IF($X52&lt;=0,"Energy estimate, ","")&amp;IF(AND($Z52&lt;&gt;"",$Z52&gt;Assumptions!$B$5),"Payback limit, ","")&amp;"Human check","No assumption alert")),"Check numeric inputs"))</f>
        <v/>
      </c>
    </row>
    <row r="53" ht="24" customHeight="1">
      <c r="A53" s="17" t="n"/>
      <c r="B53" s="18" t="n"/>
      <c r="C53" s="18" t="n"/>
      <c r="D53" s="18" t="n"/>
      <c r="E53" s="17" t="n"/>
      <c r="F53" s="36" t="n"/>
      <c r="G53" s="20" t="n"/>
      <c r="H53" s="18" t="n"/>
      <c r="I53" s="21" t="n"/>
      <c r="J53" s="17" t="n"/>
      <c r="K53" s="37" t="n"/>
      <c r="L53" s="23" t="n"/>
      <c r="M53" s="23" t="n"/>
      <c r="N53" s="20" t="n"/>
      <c r="O53" s="18" t="n"/>
      <c r="P53" s="21" t="n"/>
      <c r="Q53" s="17" t="n"/>
      <c r="R53" s="37" t="n"/>
      <c r="S53" s="23" t="n"/>
      <c r="T53" s="23" t="n"/>
      <c r="U53" s="20" t="n"/>
      <c r="V53" s="23" t="n"/>
      <c r="W53" s="23" t="n"/>
      <c r="X53" s="24">
        <f>IF($A53="","",IF(OR($V53="",$W53=""),"",IFERROR($V53-$W53,"")))</f>
        <v/>
      </c>
      <c r="Y53" s="24">
        <f>IF($A53="","",IF(OR($M53="",$T53=""),"",IFERROR($T53-$M53,"")))</f>
        <v/>
      </c>
      <c r="Z53" s="25">
        <f>IF($A53="","",IF(OR($X53="",$Y53=""),"",IFERROR(IF(AND($X53&gt;0,$Y53&gt;0),$Y53/$X53,""),"")))</f>
        <v/>
      </c>
      <c r="AA53" s="24">
        <f>IF($A53="","",IF(OR($M53="",$N53="",$V53=""),"",IFERROR($M53/$N53+$V53,"")))</f>
        <v/>
      </c>
      <c r="AB53" s="24">
        <f>IF($A53="","",IF(OR($T53="",$U53="",$W53=""),"",IFERROR($T53/$U53+$W53,"")))</f>
        <v/>
      </c>
      <c r="AC53" s="26">
        <f>IF($A53="","",IF(OR($AA53="",$AB53=""),"Needs inputs",IF($AB53&lt;$AA53,"Replace lower annualized",IF($AA53&lt;$AB53,"Repair lower annualized","Same annualized cost"))))</f>
        <v/>
      </c>
      <c r="AD53" s="17" t="n"/>
      <c r="AE53" s="17" t="n"/>
      <c r="AF53" s="26">
        <f>IF($A53="","",IFERROR(IF(OR($G53="",$M53="",$N53="",$T53="",$U53="",$V53="",$W53=""),"Complete cost, life, and energy inputs",IF(OR($G53&gt;=Assumptions!$B$4,$X53&lt;=0,AND($Z53&lt;&gt;"",$Z53&gt;Assumptions!$B$5)),IF($G53&gt;=Assumptions!$B$4,"Age threshold, ","")&amp;IF($X53&lt;=0,"Energy estimate, ","")&amp;IF(AND($Z53&lt;&gt;"",$Z53&gt;Assumptions!$B$5),"Payback limit, ","")&amp;"Human check","No assumption alert")),"Check numeric inputs"))</f>
        <v/>
      </c>
    </row>
    <row r="54" ht="24" customHeight="1">
      <c r="A54" s="17" t="n"/>
      <c r="B54" s="18" t="n"/>
      <c r="C54" s="18" t="n"/>
      <c r="D54" s="18" t="n"/>
      <c r="E54" s="17" t="n"/>
      <c r="F54" s="36" t="n"/>
      <c r="G54" s="20" t="n"/>
      <c r="H54" s="18" t="n"/>
      <c r="I54" s="21" t="n"/>
      <c r="J54" s="17" t="n"/>
      <c r="K54" s="37" t="n"/>
      <c r="L54" s="23" t="n"/>
      <c r="M54" s="23" t="n"/>
      <c r="N54" s="20" t="n"/>
      <c r="O54" s="18" t="n"/>
      <c r="P54" s="21" t="n"/>
      <c r="Q54" s="17" t="n"/>
      <c r="R54" s="37" t="n"/>
      <c r="S54" s="23" t="n"/>
      <c r="T54" s="23" t="n"/>
      <c r="U54" s="20" t="n"/>
      <c r="V54" s="23" t="n"/>
      <c r="W54" s="23" t="n"/>
      <c r="X54" s="27">
        <f>IF($A54="","",IF(OR($V54="",$W54=""),"",IFERROR($V54-$W54,"")))</f>
        <v/>
      </c>
      <c r="Y54" s="27">
        <f>IF($A54="","",IF(OR($M54="",$T54=""),"",IFERROR($T54-$M54,"")))</f>
        <v/>
      </c>
      <c r="Z54" s="28">
        <f>IF($A54="","",IF(OR($X54="",$Y54=""),"",IFERROR(IF(AND($X54&gt;0,$Y54&gt;0),$Y54/$X54,""),"")))</f>
        <v/>
      </c>
      <c r="AA54" s="27">
        <f>IF($A54="","",IF(OR($M54="",$N54="",$V54=""),"",IFERROR($M54/$N54+$V54,"")))</f>
        <v/>
      </c>
      <c r="AB54" s="27">
        <f>IF($A54="","",IF(OR($T54="",$U54="",$W54=""),"",IFERROR($T54/$U54+$W54,"")))</f>
        <v/>
      </c>
      <c r="AC54" s="29">
        <f>IF($A54="","",IF(OR($AA54="",$AB54=""),"Needs inputs",IF($AB54&lt;$AA54,"Replace lower annualized",IF($AA54&lt;$AB54,"Repair lower annualized","Same annualized cost"))))</f>
        <v/>
      </c>
      <c r="AD54" s="17" t="n"/>
      <c r="AE54" s="17" t="n"/>
      <c r="AF54" s="29">
        <f>IF($A54="","",IFERROR(IF(OR($G54="",$M54="",$N54="",$T54="",$U54="",$V54="",$W54=""),"Complete cost, life, and energy inputs",IF(OR($G54&gt;=Assumptions!$B$4,$X54&lt;=0,AND($Z54&lt;&gt;"",$Z54&gt;Assumptions!$B$5)),IF($G54&gt;=Assumptions!$B$4,"Age threshold, ","")&amp;IF($X54&lt;=0,"Energy estimate, ","")&amp;IF(AND($Z54&lt;&gt;"",$Z54&gt;Assumptions!$B$5),"Payback limit, ","")&amp;"Human check","No assumption alert")),"Check numeric inputs"))</f>
        <v/>
      </c>
    </row>
    <row r="55" ht="24" customHeight="1">
      <c r="A55" s="17" t="n"/>
      <c r="B55" s="18" t="n"/>
      <c r="C55" s="18" t="n"/>
      <c r="D55" s="18" t="n"/>
      <c r="E55" s="17" t="n"/>
      <c r="F55" s="36" t="n"/>
      <c r="G55" s="20" t="n"/>
      <c r="H55" s="18" t="n"/>
      <c r="I55" s="21" t="n"/>
      <c r="J55" s="17" t="n"/>
      <c r="K55" s="37" t="n"/>
      <c r="L55" s="23" t="n"/>
      <c r="M55" s="23" t="n"/>
      <c r="N55" s="20" t="n"/>
      <c r="O55" s="18" t="n"/>
      <c r="P55" s="21" t="n"/>
      <c r="Q55" s="17" t="n"/>
      <c r="R55" s="37" t="n"/>
      <c r="S55" s="23" t="n"/>
      <c r="T55" s="23" t="n"/>
      <c r="U55" s="20" t="n"/>
      <c r="V55" s="23" t="n"/>
      <c r="W55" s="23" t="n"/>
      <c r="X55" s="24">
        <f>IF($A55="","",IF(OR($V55="",$W55=""),"",IFERROR($V55-$W55,"")))</f>
        <v/>
      </c>
      <c r="Y55" s="24">
        <f>IF($A55="","",IF(OR($M55="",$T55=""),"",IFERROR($T55-$M55,"")))</f>
        <v/>
      </c>
      <c r="Z55" s="25">
        <f>IF($A55="","",IF(OR($X55="",$Y55=""),"",IFERROR(IF(AND($X55&gt;0,$Y55&gt;0),$Y55/$X55,""),"")))</f>
        <v/>
      </c>
      <c r="AA55" s="24">
        <f>IF($A55="","",IF(OR($M55="",$N55="",$V55=""),"",IFERROR($M55/$N55+$V55,"")))</f>
        <v/>
      </c>
      <c r="AB55" s="24">
        <f>IF($A55="","",IF(OR($T55="",$U55="",$W55=""),"",IFERROR($T55/$U55+$W55,"")))</f>
        <v/>
      </c>
      <c r="AC55" s="26">
        <f>IF($A55="","",IF(OR($AA55="",$AB55=""),"Needs inputs",IF($AB55&lt;$AA55,"Replace lower annualized",IF($AA55&lt;$AB55,"Repair lower annualized","Same annualized cost"))))</f>
        <v/>
      </c>
      <c r="AD55" s="17" t="n"/>
      <c r="AE55" s="17" t="n"/>
      <c r="AF55" s="26">
        <f>IF($A55="","",IFERROR(IF(OR($G55="",$M55="",$N55="",$T55="",$U55="",$V55="",$W55=""),"Complete cost, life, and energy inputs",IF(OR($G55&gt;=Assumptions!$B$4,$X55&lt;=0,AND($Z55&lt;&gt;"",$Z55&gt;Assumptions!$B$5)),IF($G55&gt;=Assumptions!$B$4,"Age threshold, ","")&amp;IF($X55&lt;=0,"Energy estimate, ","")&amp;IF(AND($Z55&lt;&gt;"",$Z55&gt;Assumptions!$B$5),"Payback limit, ","")&amp;"Human check","No assumption alert")),"Check numeric inputs"))</f>
        <v/>
      </c>
    </row>
    <row r="56" ht="24" customHeight="1">
      <c r="A56" s="17" t="n"/>
      <c r="B56" s="18" t="n"/>
      <c r="C56" s="18" t="n"/>
      <c r="D56" s="18" t="n"/>
      <c r="E56" s="17" t="n"/>
      <c r="F56" s="36" t="n"/>
      <c r="G56" s="20" t="n"/>
      <c r="H56" s="18" t="n"/>
      <c r="I56" s="21" t="n"/>
      <c r="J56" s="17" t="n"/>
      <c r="K56" s="37" t="n"/>
      <c r="L56" s="23" t="n"/>
      <c r="M56" s="23" t="n"/>
      <c r="N56" s="20" t="n"/>
      <c r="O56" s="18" t="n"/>
      <c r="P56" s="21" t="n"/>
      <c r="Q56" s="17" t="n"/>
      <c r="R56" s="37" t="n"/>
      <c r="S56" s="23" t="n"/>
      <c r="T56" s="23" t="n"/>
      <c r="U56" s="20" t="n"/>
      <c r="V56" s="23" t="n"/>
      <c r="W56" s="23" t="n"/>
      <c r="X56" s="27">
        <f>IF($A56="","",IF(OR($V56="",$W56=""),"",IFERROR($V56-$W56,"")))</f>
        <v/>
      </c>
      <c r="Y56" s="27">
        <f>IF($A56="","",IF(OR($M56="",$T56=""),"",IFERROR($T56-$M56,"")))</f>
        <v/>
      </c>
      <c r="Z56" s="28">
        <f>IF($A56="","",IF(OR($X56="",$Y56=""),"",IFERROR(IF(AND($X56&gt;0,$Y56&gt;0),$Y56/$X56,""),"")))</f>
        <v/>
      </c>
      <c r="AA56" s="27">
        <f>IF($A56="","",IF(OR($M56="",$N56="",$V56=""),"",IFERROR($M56/$N56+$V56,"")))</f>
        <v/>
      </c>
      <c r="AB56" s="27">
        <f>IF($A56="","",IF(OR($T56="",$U56="",$W56=""),"",IFERROR($T56/$U56+$W56,"")))</f>
        <v/>
      </c>
      <c r="AC56" s="29">
        <f>IF($A56="","",IF(OR($AA56="",$AB56=""),"Needs inputs",IF($AB56&lt;$AA56,"Replace lower annualized",IF($AA56&lt;$AB56,"Repair lower annualized","Same annualized cost"))))</f>
        <v/>
      </c>
      <c r="AD56" s="17" t="n"/>
      <c r="AE56" s="17" t="n"/>
      <c r="AF56" s="29">
        <f>IF($A56="","",IFERROR(IF(OR($G56="",$M56="",$N56="",$T56="",$U56="",$V56="",$W56=""),"Complete cost, life, and energy inputs",IF(OR($G56&gt;=Assumptions!$B$4,$X56&lt;=0,AND($Z56&lt;&gt;"",$Z56&gt;Assumptions!$B$5)),IF($G56&gt;=Assumptions!$B$4,"Age threshold, ","")&amp;IF($X56&lt;=0,"Energy estimate, ","")&amp;IF(AND($Z56&lt;&gt;"",$Z56&gt;Assumptions!$B$5),"Payback limit, ","")&amp;"Human check","No assumption alert")),"Check numeric inputs"))</f>
        <v/>
      </c>
    </row>
    <row r="57" ht="24" customHeight="1">
      <c r="A57" s="17" t="n"/>
      <c r="B57" s="18" t="n"/>
      <c r="C57" s="18" t="n"/>
      <c r="D57" s="18" t="n"/>
      <c r="E57" s="17" t="n"/>
      <c r="F57" s="36" t="n"/>
      <c r="G57" s="20" t="n"/>
      <c r="H57" s="18" t="n"/>
      <c r="I57" s="21" t="n"/>
      <c r="J57" s="17" t="n"/>
      <c r="K57" s="37" t="n"/>
      <c r="L57" s="23" t="n"/>
      <c r="M57" s="23" t="n"/>
      <c r="N57" s="20" t="n"/>
      <c r="O57" s="18" t="n"/>
      <c r="P57" s="21" t="n"/>
      <c r="Q57" s="17" t="n"/>
      <c r="R57" s="37" t="n"/>
      <c r="S57" s="23" t="n"/>
      <c r="T57" s="23" t="n"/>
      <c r="U57" s="20" t="n"/>
      <c r="V57" s="23" t="n"/>
      <c r="W57" s="23" t="n"/>
      <c r="X57" s="24">
        <f>IF($A57="","",IF(OR($V57="",$W57=""),"",IFERROR($V57-$W57,"")))</f>
        <v/>
      </c>
      <c r="Y57" s="24">
        <f>IF($A57="","",IF(OR($M57="",$T57=""),"",IFERROR($T57-$M57,"")))</f>
        <v/>
      </c>
      <c r="Z57" s="25">
        <f>IF($A57="","",IF(OR($X57="",$Y57=""),"",IFERROR(IF(AND($X57&gt;0,$Y57&gt;0),$Y57/$X57,""),"")))</f>
        <v/>
      </c>
      <c r="AA57" s="24">
        <f>IF($A57="","",IF(OR($M57="",$N57="",$V57=""),"",IFERROR($M57/$N57+$V57,"")))</f>
        <v/>
      </c>
      <c r="AB57" s="24">
        <f>IF($A57="","",IF(OR($T57="",$U57="",$W57=""),"",IFERROR($T57/$U57+$W57,"")))</f>
        <v/>
      </c>
      <c r="AC57" s="26">
        <f>IF($A57="","",IF(OR($AA57="",$AB57=""),"Needs inputs",IF($AB57&lt;$AA57,"Replace lower annualized",IF($AA57&lt;$AB57,"Repair lower annualized","Same annualized cost"))))</f>
        <v/>
      </c>
      <c r="AD57" s="17" t="n"/>
      <c r="AE57" s="17" t="n"/>
      <c r="AF57" s="26">
        <f>IF($A57="","",IFERROR(IF(OR($G57="",$M57="",$N57="",$T57="",$U57="",$V57="",$W57=""),"Complete cost, life, and energy inputs",IF(OR($G57&gt;=Assumptions!$B$4,$X57&lt;=0,AND($Z57&lt;&gt;"",$Z57&gt;Assumptions!$B$5)),IF($G57&gt;=Assumptions!$B$4,"Age threshold, ","")&amp;IF($X57&lt;=0,"Energy estimate, ","")&amp;IF(AND($Z57&lt;&gt;"",$Z57&gt;Assumptions!$B$5),"Payback limit, ","")&amp;"Human check","No assumption alert")),"Check numeric inputs"))</f>
        <v/>
      </c>
    </row>
    <row r="58" ht="24" customHeight="1">
      <c r="A58" s="17" t="n"/>
      <c r="B58" s="18" t="n"/>
      <c r="C58" s="18" t="n"/>
      <c r="D58" s="18" t="n"/>
      <c r="E58" s="17" t="n"/>
      <c r="F58" s="36" t="n"/>
      <c r="G58" s="20" t="n"/>
      <c r="H58" s="18" t="n"/>
      <c r="I58" s="21" t="n"/>
      <c r="J58" s="17" t="n"/>
      <c r="K58" s="37" t="n"/>
      <c r="L58" s="23" t="n"/>
      <c r="M58" s="23" t="n"/>
      <c r="N58" s="20" t="n"/>
      <c r="O58" s="18" t="n"/>
      <c r="P58" s="21" t="n"/>
      <c r="Q58" s="17" t="n"/>
      <c r="R58" s="37" t="n"/>
      <c r="S58" s="23" t="n"/>
      <c r="T58" s="23" t="n"/>
      <c r="U58" s="20" t="n"/>
      <c r="V58" s="23" t="n"/>
      <c r="W58" s="23" t="n"/>
      <c r="X58" s="27">
        <f>IF($A58="","",IF(OR($V58="",$W58=""),"",IFERROR($V58-$W58,"")))</f>
        <v/>
      </c>
      <c r="Y58" s="27">
        <f>IF($A58="","",IF(OR($M58="",$T58=""),"",IFERROR($T58-$M58,"")))</f>
        <v/>
      </c>
      <c r="Z58" s="28">
        <f>IF($A58="","",IF(OR($X58="",$Y58=""),"",IFERROR(IF(AND($X58&gt;0,$Y58&gt;0),$Y58/$X58,""),"")))</f>
        <v/>
      </c>
      <c r="AA58" s="27">
        <f>IF($A58="","",IF(OR($M58="",$N58="",$V58=""),"",IFERROR($M58/$N58+$V58,"")))</f>
        <v/>
      </c>
      <c r="AB58" s="27">
        <f>IF($A58="","",IF(OR($T58="",$U58="",$W58=""),"",IFERROR($T58/$U58+$W58,"")))</f>
        <v/>
      </c>
      <c r="AC58" s="29">
        <f>IF($A58="","",IF(OR($AA58="",$AB58=""),"Needs inputs",IF($AB58&lt;$AA58,"Replace lower annualized",IF($AA58&lt;$AB58,"Repair lower annualized","Same annualized cost"))))</f>
        <v/>
      </c>
      <c r="AD58" s="17" t="n"/>
      <c r="AE58" s="17" t="n"/>
      <c r="AF58" s="29">
        <f>IF($A58="","",IFERROR(IF(OR($G58="",$M58="",$N58="",$T58="",$U58="",$V58="",$W58=""),"Complete cost, life, and energy inputs",IF(OR($G58&gt;=Assumptions!$B$4,$X58&lt;=0,AND($Z58&lt;&gt;"",$Z58&gt;Assumptions!$B$5)),IF($G58&gt;=Assumptions!$B$4,"Age threshold, ","")&amp;IF($X58&lt;=0,"Energy estimate, ","")&amp;IF(AND($Z58&lt;&gt;"",$Z58&gt;Assumptions!$B$5),"Payback limit, ","")&amp;"Human check","No assumption alert")),"Check numeric inputs"))</f>
        <v/>
      </c>
    </row>
    <row r="59" ht="24" customHeight="1">
      <c r="A59" s="17" t="n"/>
      <c r="B59" s="18" t="n"/>
      <c r="C59" s="18" t="n"/>
      <c r="D59" s="18" t="n"/>
      <c r="E59" s="17" t="n"/>
      <c r="F59" s="36" t="n"/>
      <c r="G59" s="20" t="n"/>
      <c r="H59" s="18" t="n"/>
      <c r="I59" s="21" t="n"/>
      <c r="J59" s="17" t="n"/>
      <c r="K59" s="37" t="n"/>
      <c r="L59" s="23" t="n"/>
      <c r="M59" s="23" t="n"/>
      <c r="N59" s="20" t="n"/>
      <c r="O59" s="18" t="n"/>
      <c r="P59" s="21" t="n"/>
      <c r="Q59" s="17" t="n"/>
      <c r="R59" s="37" t="n"/>
      <c r="S59" s="23" t="n"/>
      <c r="T59" s="23" t="n"/>
      <c r="U59" s="20" t="n"/>
      <c r="V59" s="23" t="n"/>
      <c r="W59" s="23" t="n"/>
      <c r="X59" s="24">
        <f>IF($A59="","",IF(OR($V59="",$W59=""),"",IFERROR($V59-$W59,"")))</f>
        <v/>
      </c>
      <c r="Y59" s="24">
        <f>IF($A59="","",IF(OR($M59="",$T59=""),"",IFERROR($T59-$M59,"")))</f>
        <v/>
      </c>
      <c r="Z59" s="25">
        <f>IF($A59="","",IF(OR($X59="",$Y59=""),"",IFERROR(IF(AND($X59&gt;0,$Y59&gt;0),$Y59/$X59,""),"")))</f>
        <v/>
      </c>
      <c r="AA59" s="24">
        <f>IF($A59="","",IF(OR($M59="",$N59="",$V59=""),"",IFERROR($M59/$N59+$V59,"")))</f>
        <v/>
      </c>
      <c r="AB59" s="24">
        <f>IF($A59="","",IF(OR($T59="",$U59="",$W59=""),"",IFERROR($T59/$U59+$W59,"")))</f>
        <v/>
      </c>
      <c r="AC59" s="26">
        <f>IF($A59="","",IF(OR($AA59="",$AB59=""),"Needs inputs",IF($AB59&lt;$AA59,"Replace lower annualized",IF($AA59&lt;$AB59,"Repair lower annualized","Same annualized cost"))))</f>
        <v/>
      </c>
      <c r="AD59" s="17" t="n"/>
      <c r="AE59" s="17" t="n"/>
      <c r="AF59" s="26">
        <f>IF($A59="","",IFERROR(IF(OR($G59="",$M59="",$N59="",$T59="",$U59="",$V59="",$W59=""),"Complete cost, life, and energy inputs",IF(OR($G59&gt;=Assumptions!$B$4,$X59&lt;=0,AND($Z59&lt;&gt;"",$Z59&gt;Assumptions!$B$5)),IF($G59&gt;=Assumptions!$B$4,"Age threshold, ","")&amp;IF($X59&lt;=0,"Energy estimate, ","")&amp;IF(AND($Z59&lt;&gt;"",$Z59&gt;Assumptions!$B$5),"Payback limit, ","")&amp;"Human check","No assumption alert")),"Check numeric inputs"))</f>
        <v/>
      </c>
    </row>
    <row r="60" ht="24" customHeight="1">
      <c r="A60" s="17" t="n"/>
      <c r="B60" s="18" t="n"/>
      <c r="C60" s="18" t="n"/>
      <c r="D60" s="18" t="n"/>
      <c r="E60" s="17" t="n"/>
      <c r="F60" s="36" t="n"/>
      <c r="G60" s="20" t="n"/>
      <c r="H60" s="18" t="n"/>
      <c r="I60" s="21" t="n"/>
      <c r="J60" s="17" t="n"/>
      <c r="K60" s="37" t="n"/>
      <c r="L60" s="23" t="n"/>
      <c r="M60" s="23" t="n"/>
      <c r="N60" s="20" t="n"/>
      <c r="O60" s="18" t="n"/>
      <c r="P60" s="21" t="n"/>
      <c r="Q60" s="17" t="n"/>
      <c r="R60" s="37" t="n"/>
      <c r="S60" s="23" t="n"/>
      <c r="T60" s="23" t="n"/>
      <c r="U60" s="20" t="n"/>
      <c r="V60" s="23" t="n"/>
      <c r="W60" s="23" t="n"/>
      <c r="X60" s="27">
        <f>IF($A60="","",IF(OR($V60="",$W60=""),"",IFERROR($V60-$W60,"")))</f>
        <v/>
      </c>
      <c r="Y60" s="27">
        <f>IF($A60="","",IF(OR($M60="",$T60=""),"",IFERROR($T60-$M60,"")))</f>
        <v/>
      </c>
      <c r="Z60" s="28">
        <f>IF($A60="","",IF(OR($X60="",$Y60=""),"",IFERROR(IF(AND($X60&gt;0,$Y60&gt;0),$Y60/$X60,""),"")))</f>
        <v/>
      </c>
      <c r="AA60" s="27">
        <f>IF($A60="","",IF(OR($M60="",$N60="",$V60=""),"",IFERROR($M60/$N60+$V60,"")))</f>
        <v/>
      </c>
      <c r="AB60" s="27">
        <f>IF($A60="","",IF(OR($T60="",$U60="",$W60=""),"",IFERROR($T60/$U60+$W60,"")))</f>
        <v/>
      </c>
      <c r="AC60" s="29">
        <f>IF($A60="","",IF(OR($AA60="",$AB60=""),"Needs inputs",IF($AB60&lt;$AA60,"Replace lower annualized",IF($AA60&lt;$AB60,"Repair lower annualized","Same annualized cost"))))</f>
        <v/>
      </c>
      <c r="AD60" s="17" t="n"/>
      <c r="AE60" s="17" t="n"/>
      <c r="AF60" s="29">
        <f>IF($A60="","",IFERROR(IF(OR($G60="",$M60="",$N60="",$T60="",$U60="",$V60="",$W60=""),"Complete cost, life, and energy inputs",IF(OR($G60&gt;=Assumptions!$B$4,$X60&lt;=0,AND($Z60&lt;&gt;"",$Z60&gt;Assumptions!$B$5)),IF($G60&gt;=Assumptions!$B$4,"Age threshold, ","")&amp;IF($X60&lt;=0,"Energy estimate, ","")&amp;IF(AND($Z60&lt;&gt;"",$Z60&gt;Assumptions!$B$5),"Payback limit, ","")&amp;"Human check","No assumption alert")),"Check numeric inputs"))</f>
        <v/>
      </c>
    </row>
    <row r="61" ht="24" customHeight="1">
      <c r="A61" s="17" t="n"/>
      <c r="B61" s="18" t="n"/>
      <c r="C61" s="18" t="n"/>
      <c r="D61" s="18" t="n"/>
      <c r="E61" s="17" t="n"/>
      <c r="F61" s="36" t="n"/>
      <c r="G61" s="20" t="n"/>
      <c r="H61" s="18" t="n"/>
      <c r="I61" s="21" t="n"/>
      <c r="J61" s="17" t="n"/>
      <c r="K61" s="37" t="n"/>
      <c r="L61" s="23" t="n"/>
      <c r="M61" s="23" t="n"/>
      <c r="N61" s="20" t="n"/>
      <c r="O61" s="18" t="n"/>
      <c r="P61" s="21" t="n"/>
      <c r="Q61" s="17" t="n"/>
      <c r="R61" s="37" t="n"/>
      <c r="S61" s="23" t="n"/>
      <c r="T61" s="23" t="n"/>
      <c r="U61" s="20" t="n"/>
      <c r="V61" s="23" t="n"/>
      <c r="W61" s="23" t="n"/>
      <c r="X61" s="24">
        <f>IF($A61="","",IF(OR($V61="",$W61=""),"",IFERROR($V61-$W61,"")))</f>
        <v/>
      </c>
      <c r="Y61" s="24">
        <f>IF($A61="","",IF(OR($M61="",$T61=""),"",IFERROR($T61-$M61,"")))</f>
        <v/>
      </c>
      <c r="Z61" s="25">
        <f>IF($A61="","",IF(OR($X61="",$Y61=""),"",IFERROR(IF(AND($X61&gt;0,$Y61&gt;0),$Y61/$X61,""),"")))</f>
        <v/>
      </c>
      <c r="AA61" s="24">
        <f>IF($A61="","",IF(OR($M61="",$N61="",$V61=""),"",IFERROR($M61/$N61+$V61,"")))</f>
        <v/>
      </c>
      <c r="AB61" s="24">
        <f>IF($A61="","",IF(OR($T61="",$U61="",$W61=""),"",IFERROR($T61/$U61+$W61,"")))</f>
        <v/>
      </c>
      <c r="AC61" s="26">
        <f>IF($A61="","",IF(OR($AA61="",$AB61=""),"Needs inputs",IF($AB61&lt;$AA61,"Replace lower annualized",IF($AA61&lt;$AB61,"Repair lower annualized","Same annualized cost"))))</f>
        <v/>
      </c>
      <c r="AD61" s="17" t="n"/>
      <c r="AE61" s="17" t="n"/>
      <c r="AF61" s="26">
        <f>IF($A61="","",IFERROR(IF(OR($G61="",$M61="",$N61="",$T61="",$U61="",$V61="",$W61=""),"Complete cost, life, and energy inputs",IF(OR($G61&gt;=Assumptions!$B$4,$X61&lt;=0,AND($Z61&lt;&gt;"",$Z61&gt;Assumptions!$B$5)),IF($G61&gt;=Assumptions!$B$4,"Age threshold, ","")&amp;IF($X61&lt;=0,"Energy estimate, ","")&amp;IF(AND($Z61&lt;&gt;"",$Z61&gt;Assumptions!$B$5),"Payback limit, ","")&amp;"Human check","No assumption alert")),"Check numeric inputs"))</f>
        <v/>
      </c>
    </row>
    <row r="62" ht="24" customHeight="1">
      <c r="A62" s="17" t="n"/>
      <c r="B62" s="18" t="n"/>
      <c r="C62" s="18" t="n"/>
      <c r="D62" s="18" t="n"/>
      <c r="E62" s="17" t="n"/>
      <c r="F62" s="36" t="n"/>
      <c r="G62" s="20" t="n"/>
      <c r="H62" s="18" t="n"/>
      <c r="I62" s="21" t="n"/>
      <c r="J62" s="17" t="n"/>
      <c r="K62" s="37" t="n"/>
      <c r="L62" s="23" t="n"/>
      <c r="M62" s="23" t="n"/>
      <c r="N62" s="20" t="n"/>
      <c r="O62" s="18" t="n"/>
      <c r="P62" s="21" t="n"/>
      <c r="Q62" s="17" t="n"/>
      <c r="R62" s="37" t="n"/>
      <c r="S62" s="23" t="n"/>
      <c r="T62" s="23" t="n"/>
      <c r="U62" s="20" t="n"/>
      <c r="V62" s="23" t="n"/>
      <c r="W62" s="23" t="n"/>
      <c r="X62" s="27">
        <f>IF($A62="","",IF(OR($V62="",$W62=""),"",IFERROR($V62-$W62,"")))</f>
        <v/>
      </c>
      <c r="Y62" s="27">
        <f>IF($A62="","",IF(OR($M62="",$T62=""),"",IFERROR($T62-$M62,"")))</f>
        <v/>
      </c>
      <c r="Z62" s="28">
        <f>IF($A62="","",IF(OR($X62="",$Y62=""),"",IFERROR(IF(AND($X62&gt;0,$Y62&gt;0),$Y62/$X62,""),"")))</f>
        <v/>
      </c>
      <c r="AA62" s="27">
        <f>IF($A62="","",IF(OR($M62="",$N62="",$V62=""),"",IFERROR($M62/$N62+$V62,"")))</f>
        <v/>
      </c>
      <c r="AB62" s="27">
        <f>IF($A62="","",IF(OR($T62="",$U62="",$W62=""),"",IFERROR($T62/$U62+$W62,"")))</f>
        <v/>
      </c>
      <c r="AC62" s="29">
        <f>IF($A62="","",IF(OR($AA62="",$AB62=""),"Needs inputs",IF($AB62&lt;$AA62,"Replace lower annualized",IF($AA62&lt;$AB62,"Repair lower annualized","Same annualized cost"))))</f>
        <v/>
      </c>
      <c r="AD62" s="17" t="n"/>
      <c r="AE62" s="17" t="n"/>
      <c r="AF62" s="29">
        <f>IF($A62="","",IFERROR(IF(OR($G62="",$M62="",$N62="",$T62="",$U62="",$V62="",$W62=""),"Complete cost, life, and energy inputs",IF(OR($G62&gt;=Assumptions!$B$4,$X62&lt;=0,AND($Z62&lt;&gt;"",$Z62&gt;Assumptions!$B$5)),IF($G62&gt;=Assumptions!$B$4,"Age threshold, ","")&amp;IF($X62&lt;=0,"Energy estimate, ","")&amp;IF(AND($Z62&lt;&gt;"",$Z62&gt;Assumptions!$B$5),"Payback limit, ","")&amp;"Human check","No assumption alert")),"Check numeric inputs"))</f>
        <v/>
      </c>
    </row>
    <row r="63" ht="24" customHeight="1">
      <c r="A63" s="17" t="n"/>
      <c r="B63" s="18" t="n"/>
      <c r="C63" s="18" t="n"/>
      <c r="D63" s="18" t="n"/>
      <c r="E63" s="17" t="n"/>
      <c r="F63" s="36" t="n"/>
      <c r="G63" s="20" t="n"/>
      <c r="H63" s="18" t="n"/>
      <c r="I63" s="21" t="n"/>
      <c r="J63" s="17" t="n"/>
      <c r="K63" s="37" t="n"/>
      <c r="L63" s="23" t="n"/>
      <c r="M63" s="23" t="n"/>
      <c r="N63" s="20" t="n"/>
      <c r="O63" s="18" t="n"/>
      <c r="P63" s="21" t="n"/>
      <c r="Q63" s="17" t="n"/>
      <c r="R63" s="37" t="n"/>
      <c r="S63" s="23" t="n"/>
      <c r="T63" s="23" t="n"/>
      <c r="U63" s="20" t="n"/>
      <c r="V63" s="23" t="n"/>
      <c r="W63" s="23" t="n"/>
      <c r="X63" s="24">
        <f>IF($A63="","",IF(OR($V63="",$W63=""),"",IFERROR($V63-$W63,"")))</f>
        <v/>
      </c>
      <c r="Y63" s="24">
        <f>IF($A63="","",IF(OR($M63="",$T63=""),"",IFERROR($T63-$M63,"")))</f>
        <v/>
      </c>
      <c r="Z63" s="25">
        <f>IF($A63="","",IF(OR($X63="",$Y63=""),"",IFERROR(IF(AND($X63&gt;0,$Y63&gt;0),$Y63/$X63,""),"")))</f>
        <v/>
      </c>
      <c r="AA63" s="24">
        <f>IF($A63="","",IF(OR($M63="",$N63="",$V63=""),"",IFERROR($M63/$N63+$V63,"")))</f>
        <v/>
      </c>
      <c r="AB63" s="24">
        <f>IF($A63="","",IF(OR($T63="",$U63="",$W63=""),"",IFERROR($T63/$U63+$W63,"")))</f>
        <v/>
      </c>
      <c r="AC63" s="26">
        <f>IF($A63="","",IF(OR($AA63="",$AB63=""),"Needs inputs",IF($AB63&lt;$AA63,"Replace lower annualized",IF($AA63&lt;$AB63,"Repair lower annualized","Same annualized cost"))))</f>
        <v/>
      </c>
      <c r="AD63" s="17" t="n"/>
      <c r="AE63" s="17" t="n"/>
      <c r="AF63" s="26">
        <f>IF($A63="","",IFERROR(IF(OR($G63="",$M63="",$N63="",$T63="",$U63="",$V63="",$W63=""),"Complete cost, life, and energy inputs",IF(OR($G63&gt;=Assumptions!$B$4,$X63&lt;=0,AND($Z63&lt;&gt;"",$Z63&gt;Assumptions!$B$5)),IF($G63&gt;=Assumptions!$B$4,"Age threshold, ","")&amp;IF($X63&lt;=0,"Energy estimate, ","")&amp;IF(AND($Z63&lt;&gt;"",$Z63&gt;Assumptions!$B$5),"Payback limit, ","")&amp;"Human check","No assumption alert")),"Check numeric inputs"))</f>
        <v/>
      </c>
    </row>
    <row r="64" ht="24" customHeight="1">
      <c r="A64" s="17" t="n"/>
      <c r="B64" s="18" t="n"/>
      <c r="C64" s="18" t="n"/>
      <c r="D64" s="18" t="n"/>
      <c r="E64" s="17" t="n"/>
      <c r="F64" s="36" t="n"/>
      <c r="G64" s="20" t="n"/>
      <c r="H64" s="18" t="n"/>
      <c r="I64" s="21" t="n"/>
      <c r="J64" s="17" t="n"/>
      <c r="K64" s="37" t="n"/>
      <c r="L64" s="23" t="n"/>
      <c r="M64" s="23" t="n"/>
      <c r="N64" s="20" t="n"/>
      <c r="O64" s="18" t="n"/>
      <c r="P64" s="21" t="n"/>
      <c r="Q64" s="17" t="n"/>
      <c r="R64" s="37" t="n"/>
      <c r="S64" s="23" t="n"/>
      <c r="T64" s="23" t="n"/>
      <c r="U64" s="20" t="n"/>
      <c r="V64" s="23" t="n"/>
      <c r="W64" s="23" t="n"/>
      <c r="X64" s="27">
        <f>IF($A64="","",IF(OR($V64="",$W64=""),"",IFERROR($V64-$W64,"")))</f>
        <v/>
      </c>
      <c r="Y64" s="27">
        <f>IF($A64="","",IF(OR($M64="",$T64=""),"",IFERROR($T64-$M64,"")))</f>
        <v/>
      </c>
      <c r="Z64" s="28">
        <f>IF($A64="","",IF(OR($X64="",$Y64=""),"",IFERROR(IF(AND($X64&gt;0,$Y64&gt;0),$Y64/$X64,""),"")))</f>
        <v/>
      </c>
      <c r="AA64" s="27">
        <f>IF($A64="","",IF(OR($M64="",$N64="",$V64=""),"",IFERROR($M64/$N64+$V64,"")))</f>
        <v/>
      </c>
      <c r="AB64" s="27">
        <f>IF($A64="","",IF(OR($T64="",$U64="",$W64=""),"",IFERROR($T64/$U64+$W64,"")))</f>
        <v/>
      </c>
      <c r="AC64" s="29">
        <f>IF($A64="","",IF(OR($AA64="",$AB64=""),"Needs inputs",IF($AB64&lt;$AA64,"Replace lower annualized",IF($AA64&lt;$AB64,"Repair lower annualized","Same annualized cost"))))</f>
        <v/>
      </c>
      <c r="AD64" s="17" t="n"/>
      <c r="AE64" s="17" t="n"/>
      <c r="AF64" s="29">
        <f>IF($A64="","",IFERROR(IF(OR($G64="",$M64="",$N64="",$T64="",$U64="",$V64="",$W64=""),"Complete cost, life, and energy inputs",IF(OR($G64&gt;=Assumptions!$B$4,$X64&lt;=0,AND($Z64&lt;&gt;"",$Z64&gt;Assumptions!$B$5)),IF($G64&gt;=Assumptions!$B$4,"Age threshold, ","")&amp;IF($X64&lt;=0,"Energy estimate, ","")&amp;IF(AND($Z64&lt;&gt;"",$Z64&gt;Assumptions!$B$5),"Payback limit, ","")&amp;"Human check","No assumption alert")),"Check numeric inputs"))</f>
        <v/>
      </c>
    </row>
    <row r="65" ht="24" customHeight="1">
      <c r="A65" s="17" t="n"/>
      <c r="B65" s="18" t="n"/>
      <c r="C65" s="18" t="n"/>
      <c r="D65" s="18" t="n"/>
      <c r="E65" s="17" t="n"/>
      <c r="F65" s="36" t="n"/>
      <c r="G65" s="20" t="n"/>
      <c r="H65" s="18" t="n"/>
      <c r="I65" s="21" t="n"/>
      <c r="J65" s="17" t="n"/>
      <c r="K65" s="37" t="n"/>
      <c r="L65" s="23" t="n"/>
      <c r="M65" s="23" t="n"/>
      <c r="N65" s="20" t="n"/>
      <c r="O65" s="18" t="n"/>
      <c r="P65" s="21" t="n"/>
      <c r="Q65" s="17" t="n"/>
      <c r="R65" s="37" t="n"/>
      <c r="S65" s="23" t="n"/>
      <c r="T65" s="23" t="n"/>
      <c r="U65" s="20" t="n"/>
      <c r="V65" s="23" t="n"/>
      <c r="W65" s="23" t="n"/>
      <c r="X65" s="24">
        <f>IF($A65="","",IF(OR($V65="",$W65=""),"",IFERROR($V65-$W65,"")))</f>
        <v/>
      </c>
      <c r="Y65" s="24">
        <f>IF($A65="","",IF(OR($M65="",$T65=""),"",IFERROR($T65-$M65,"")))</f>
        <v/>
      </c>
      <c r="Z65" s="25">
        <f>IF($A65="","",IF(OR($X65="",$Y65=""),"",IFERROR(IF(AND($X65&gt;0,$Y65&gt;0),$Y65/$X65,""),"")))</f>
        <v/>
      </c>
      <c r="AA65" s="24">
        <f>IF($A65="","",IF(OR($M65="",$N65="",$V65=""),"",IFERROR($M65/$N65+$V65,"")))</f>
        <v/>
      </c>
      <c r="AB65" s="24">
        <f>IF($A65="","",IF(OR($T65="",$U65="",$W65=""),"",IFERROR($T65/$U65+$W65,"")))</f>
        <v/>
      </c>
      <c r="AC65" s="26">
        <f>IF($A65="","",IF(OR($AA65="",$AB65=""),"Needs inputs",IF($AB65&lt;$AA65,"Replace lower annualized",IF($AA65&lt;$AB65,"Repair lower annualized","Same annualized cost"))))</f>
        <v/>
      </c>
      <c r="AD65" s="17" t="n"/>
      <c r="AE65" s="17" t="n"/>
      <c r="AF65" s="26">
        <f>IF($A65="","",IFERROR(IF(OR($G65="",$M65="",$N65="",$T65="",$U65="",$V65="",$W65=""),"Complete cost, life, and energy inputs",IF(OR($G65&gt;=Assumptions!$B$4,$X65&lt;=0,AND($Z65&lt;&gt;"",$Z65&gt;Assumptions!$B$5)),IF($G65&gt;=Assumptions!$B$4,"Age threshold, ","")&amp;IF($X65&lt;=0,"Energy estimate, ","")&amp;IF(AND($Z65&lt;&gt;"",$Z65&gt;Assumptions!$B$5),"Payback limit, ","")&amp;"Human check","No assumption alert")),"Check numeric inputs"))</f>
        <v/>
      </c>
    </row>
    <row r="66" ht="24" customHeight="1">
      <c r="A66" s="17" t="n"/>
      <c r="B66" s="18" t="n"/>
      <c r="C66" s="18" t="n"/>
      <c r="D66" s="18" t="n"/>
      <c r="E66" s="17" t="n"/>
      <c r="F66" s="36" t="n"/>
      <c r="G66" s="20" t="n"/>
      <c r="H66" s="18" t="n"/>
      <c r="I66" s="21" t="n"/>
      <c r="J66" s="17" t="n"/>
      <c r="K66" s="37" t="n"/>
      <c r="L66" s="23" t="n"/>
      <c r="M66" s="23" t="n"/>
      <c r="N66" s="20" t="n"/>
      <c r="O66" s="18" t="n"/>
      <c r="P66" s="21" t="n"/>
      <c r="Q66" s="17" t="n"/>
      <c r="R66" s="37" t="n"/>
      <c r="S66" s="23" t="n"/>
      <c r="T66" s="23" t="n"/>
      <c r="U66" s="20" t="n"/>
      <c r="V66" s="23" t="n"/>
      <c r="W66" s="23" t="n"/>
      <c r="X66" s="27">
        <f>IF($A66="","",IF(OR($V66="",$W66=""),"",IFERROR($V66-$W66,"")))</f>
        <v/>
      </c>
      <c r="Y66" s="27">
        <f>IF($A66="","",IF(OR($M66="",$T66=""),"",IFERROR($T66-$M66,"")))</f>
        <v/>
      </c>
      <c r="Z66" s="28">
        <f>IF($A66="","",IF(OR($X66="",$Y66=""),"",IFERROR(IF(AND($X66&gt;0,$Y66&gt;0),$Y66/$X66,""),"")))</f>
        <v/>
      </c>
      <c r="AA66" s="27">
        <f>IF($A66="","",IF(OR($M66="",$N66="",$V66=""),"",IFERROR($M66/$N66+$V66,"")))</f>
        <v/>
      </c>
      <c r="AB66" s="27">
        <f>IF($A66="","",IF(OR($T66="",$U66="",$W66=""),"",IFERROR($T66/$U66+$W66,"")))</f>
        <v/>
      </c>
      <c r="AC66" s="29">
        <f>IF($A66="","",IF(OR($AA66="",$AB66=""),"Needs inputs",IF($AB66&lt;$AA66,"Replace lower annualized",IF($AA66&lt;$AB66,"Repair lower annualized","Same annualized cost"))))</f>
        <v/>
      </c>
      <c r="AD66" s="17" t="n"/>
      <c r="AE66" s="17" t="n"/>
      <c r="AF66" s="29">
        <f>IF($A66="","",IFERROR(IF(OR($G66="",$M66="",$N66="",$T66="",$U66="",$V66="",$W66=""),"Complete cost, life, and energy inputs",IF(OR($G66&gt;=Assumptions!$B$4,$X66&lt;=0,AND($Z66&lt;&gt;"",$Z66&gt;Assumptions!$B$5)),IF($G66&gt;=Assumptions!$B$4,"Age threshold, ","")&amp;IF($X66&lt;=0,"Energy estimate, ","")&amp;IF(AND($Z66&lt;&gt;"",$Z66&gt;Assumptions!$B$5),"Payback limit, ","")&amp;"Human check","No assumption alert")),"Check numeric inputs"))</f>
        <v/>
      </c>
    </row>
    <row r="67" ht="24" customHeight="1">
      <c r="A67" s="17" t="n"/>
      <c r="B67" s="18" t="n"/>
      <c r="C67" s="18" t="n"/>
      <c r="D67" s="18" t="n"/>
      <c r="E67" s="17" t="n"/>
      <c r="F67" s="36" t="n"/>
      <c r="G67" s="20" t="n"/>
      <c r="H67" s="18" t="n"/>
      <c r="I67" s="21" t="n"/>
      <c r="J67" s="17" t="n"/>
      <c r="K67" s="37" t="n"/>
      <c r="L67" s="23" t="n"/>
      <c r="M67" s="23" t="n"/>
      <c r="N67" s="20" t="n"/>
      <c r="O67" s="18" t="n"/>
      <c r="P67" s="21" t="n"/>
      <c r="Q67" s="17" t="n"/>
      <c r="R67" s="37" t="n"/>
      <c r="S67" s="23" t="n"/>
      <c r="T67" s="23" t="n"/>
      <c r="U67" s="20" t="n"/>
      <c r="V67" s="23" t="n"/>
      <c r="W67" s="23" t="n"/>
      <c r="X67" s="24">
        <f>IF($A67="","",IF(OR($V67="",$W67=""),"",IFERROR($V67-$W67,"")))</f>
        <v/>
      </c>
      <c r="Y67" s="24">
        <f>IF($A67="","",IF(OR($M67="",$T67=""),"",IFERROR($T67-$M67,"")))</f>
        <v/>
      </c>
      <c r="Z67" s="25">
        <f>IF($A67="","",IF(OR($X67="",$Y67=""),"",IFERROR(IF(AND($X67&gt;0,$Y67&gt;0),$Y67/$X67,""),"")))</f>
        <v/>
      </c>
      <c r="AA67" s="24">
        <f>IF($A67="","",IF(OR($M67="",$N67="",$V67=""),"",IFERROR($M67/$N67+$V67,"")))</f>
        <v/>
      </c>
      <c r="AB67" s="24">
        <f>IF($A67="","",IF(OR($T67="",$U67="",$W67=""),"",IFERROR($T67/$U67+$W67,"")))</f>
        <v/>
      </c>
      <c r="AC67" s="26">
        <f>IF($A67="","",IF(OR($AA67="",$AB67=""),"Needs inputs",IF($AB67&lt;$AA67,"Replace lower annualized",IF($AA67&lt;$AB67,"Repair lower annualized","Same annualized cost"))))</f>
        <v/>
      </c>
      <c r="AD67" s="17" t="n"/>
      <c r="AE67" s="17" t="n"/>
      <c r="AF67" s="26">
        <f>IF($A67="","",IFERROR(IF(OR($G67="",$M67="",$N67="",$T67="",$U67="",$V67="",$W67=""),"Complete cost, life, and energy inputs",IF(OR($G67&gt;=Assumptions!$B$4,$X67&lt;=0,AND($Z67&lt;&gt;"",$Z67&gt;Assumptions!$B$5)),IF($G67&gt;=Assumptions!$B$4,"Age threshold, ","")&amp;IF($X67&lt;=0,"Energy estimate, ","")&amp;IF(AND($Z67&lt;&gt;"",$Z67&gt;Assumptions!$B$5),"Payback limit, ","")&amp;"Human check","No assumption alert")),"Check numeric inputs"))</f>
        <v/>
      </c>
    </row>
    <row r="68" ht="24" customHeight="1">
      <c r="A68" s="17" t="n"/>
      <c r="B68" s="18" t="n"/>
      <c r="C68" s="18" t="n"/>
      <c r="D68" s="18" t="n"/>
      <c r="E68" s="17" t="n"/>
      <c r="F68" s="36" t="n"/>
      <c r="G68" s="20" t="n"/>
      <c r="H68" s="18" t="n"/>
      <c r="I68" s="21" t="n"/>
      <c r="J68" s="17" t="n"/>
      <c r="K68" s="37" t="n"/>
      <c r="L68" s="23" t="n"/>
      <c r="M68" s="23" t="n"/>
      <c r="N68" s="20" t="n"/>
      <c r="O68" s="18" t="n"/>
      <c r="P68" s="21" t="n"/>
      <c r="Q68" s="17" t="n"/>
      <c r="R68" s="37" t="n"/>
      <c r="S68" s="23" t="n"/>
      <c r="T68" s="23" t="n"/>
      <c r="U68" s="20" t="n"/>
      <c r="V68" s="23" t="n"/>
      <c r="W68" s="23" t="n"/>
      <c r="X68" s="27">
        <f>IF($A68="","",IF(OR($V68="",$W68=""),"",IFERROR($V68-$W68,"")))</f>
        <v/>
      </c>
      <c r="Y68" s="27">
        <f>IF($A68="","",IF(OR($M68="",$T68=""),"",IFERROR($T68-$M68,"")))</f>
        <v/>
      </c>
      <c r="Z68" s="28">
        <f>IF($A68="","",IF(OR($X68="",$Y68=""),"",IFERROR(IF(AND($X68&gt;0,$Y68&gt;0),$Y68/$X68,""),"")))</f>
        <v/>
      </c>
      <c r="AA68" s="27">
        <f>IF($A68="","",IF(OR($M68="",$N68="",$V68=""),"",IFERROR($M68/$N68+$V68,"")))</f>
        <v/>
      </c>
      <c r="AB68" s="27">
        <f>IF($A68="","",IF(OR($T68="",$U68="",$W68=""),"",IFERROR($T68/$U68+$W68,"")))</f>
        <v/>
      </c>
      <c r="AC68" s="29">
        <f>IF($A68="","",IF(OR($AA68="",$AB68=""),"Needs inputs",IF($AB68&lt;$AA68,"Replace lower annualized",IF($AA68&lt;$AB68,"Repair lower annualized","Same annualized cost"))))</f>
        <v/>
      </c>
      <c r="AD68" s="17" t="n"/>
      <c r="AE68" s="17" t="n"/>
      <c r="AF68" s="29">
        <f>IF($A68="","",IFERROR(IF(OR($G68="",$M68="",$N68="",$T68="",$U68="",$V68="",$W68=""),"Complete cost, life, and energy inputs",IF(OR($G68&gt;=Assumptions!$B$4,$X68&lt;=0,AND($Z68&lt;&gt;"",$Z68&gt;Assumptions!$B$5)),IF($G68&gt;=Assumptions!$B$4,"Age threshold, ","")&amp;IF($X68&lt;=0,"Energy estimate, ","")&amp;IF(AND($Z68&lt;&gt;"",$Z68&gt;Assumptions!$B$5),"Payback limit, ","")&amp;"Human check","No assumption alert")),"Check numeric inputs"))</f>
        <v/>
      </c>
    </row>
    <row r="69" ht="24" customHeight="1">
      <c r="A69" s="17" t="n"/>
      <c r="B69" s="18" t="n"/>
      <c r="C69" s="18" t="n"/>
      <c r="D69" s="18" t="n"/>
      <c r="E69" s="17" t="n"/>
      <c r="F69" s="36" t="n"/>
      <c r="G69" s="20" t="n"/>
      <c r="H69" s="18" t="n"/>
      <c r="I69" s="21" t="n"/>
      <c r="J69" s="17" t="n"/>
      <c r="K69" s="37" t="n"/>
      <c r="L69" s="23" t="n"/>
      <c r="M69" s="23" t="n"/>
      <c r="N69" s="20" t="n"/>
      <c r="O69" s="18" t="n"/>
      <c r="P69" s="21" t="n"/>
      <c r="Q69" s="17" t="n"/>
      <c r="R69" s="37" t="n"/>
      <c r="S69" s="23" t="n"/>
      <c r="T69" s="23" t="n"/>
      <c r="U69" s="20" t="n"/>
      <c r="V69" s="23" t="n"/>
      <c r="W69" s="23" t="n"/>
      <c r="X69" s="24">
        <f>IF($A69="","",IF(OR($V69="",$W69=""),"",IFERROR($V69-$W69,"")))</f>
        <v/>
      </c>
      <c r="Y69" s="24">
        <f>IF($A69="","",IF(OR($M69="",$T69=""),"",IFERROR($T69-$M69,"")))</f>
        <v/>
      </c>
      <c r="Z69" s="25">
        <f>IF($A69="","",IF(OR($X69="",$Y69=""),"",IFERROR(IF(AND($X69&gt;0,$Y69&gt;0),$Y69/$X69,""),"")))</f>
        <v/>
      </c>
      <c r="AA69" s="24">
        <f>IF($A69="","",IF(OR($M69="",$N69="",$V69=""),"",IFERROR($M69/$N69+$V69,"")))</f>
        <v/>
      </c>
      <c r="AB69" s="24">
        <f>IF($A69="","",IF(OR($T69="",$U69="",$W69=""),"",IFERROR($T69/$U69+$W69,"")))</f>
        <v/>
      </c>
      <c r="AC69" s="26">
        <f>IF($A69="","",IF(OR($AA69="",$AB69=""),"Needs inputs",IF($AB69&lt;$AA69,"Replace lower annualized",IF($AA69&lt;$AB69,"Repair lower annualized","Same annualized cost"))))</f>
        <v/>
      </c>
      <c r="AD69" s="17" t="n"/>
      <c r="AE69" s="17" t="n"/>
      <c r="AF69" s="26">
        <f>IF($A69="","",IFERROR(IF(OR($G69="",$M69="",$N69="",$T69="",$U69="",$V69="",$W69=""),"Complete cost, life, and energy inputs",IF(OR($G69&gt;=Assumptions!$B$4,$X69&lt;=0,AND($Z69&lt;&gt;"",$Z69&gt;Assumptions!$B$5)),IF($G69&gt;=Assumptions!$B$4,"Age threshold, ","")&amp;IF($X69&lt;=0,"Energy estimate, ","")&amp;IF(AND($Z69&lt;&gt;"",$Z69&gt;Assumptions!$B$5),"Payback limit, ","")&amp;"Human check","No assumption alert")),"Check numeric inputs"))</f>
        <v/>
      </c>
    </row>
    <row r="70" ht="24" customHeight="1">
      <c r="A70" s="17" t="n"/>
      <c r="B70" s="18" t="n"/>
      <c r="C70" s="18" t="n"/>
      <c r="D70" s="18" t="n"/>
      <c r="E70" s="17" t="n"/>
      <c r="F70" s="36" t="n"/>
      <c r="G70" s="20" t="n"/>
      <c r="H70" s="18" t="n"/>
      <c r="I70" s="21" t="n"/>
      <c r="J70" s="17" t="n"/>
      <c r="K70" s="37" t="n"/>
      <c r="L70" s="23" t="n"/>
      <c r="M70" s="23" t="n"/>
      <c r="N70" s="20" t="n"/>
      <c r="O70" s="18" t="n"/>
      <c r="P70" s="21" t="n"/>
      <c r="Q70" s="17" t="n"/>
      <c r="R70" s="37" t="n"/>
      <c r="S70" s="23" t="n"/>
      <c r="T70" s="23" t="n"/>
      <c r="U70" s="20" t="n"/>
      <c r="V70" s="23" t="n"/>
      <c r="W70" s="23" t="n"/>
      <c r="X70" s="27">
        <f>IF($A70="","",IF(OR($V70="",$W70=""),"",IFERROR($V70-$W70,"")))</f>
        <v/>
      </c>
      <c r="Y70" s="27">
        <f>IF($A70="","",IF(OR($M70="",$T70=""),"",IFERROR($T70-$M70,"")))</f>
        <v/>
      </c>
      <c r="Z70" s="28">
        <f>IF($A70="","",IF(OR($X70="",$Y70=""),"",IFERROR(IF(AND($X70&gt;0,$Y70&gt;0),$Y70/$X70,""),"")))</f>
        <v/>
      </c>
      <c r="AA70" s="27">
        <f>IF($A70="","",IF(OR($M70="",$N70="",$V70=""),"",IFERROR($M70/$N70+$V70,"")))</f>
        <v/>
      </c>
      <c r="AB70" s="27">
        <f>IF($A70="","",IF(OR($T70="",$U70="",$W70=""),"",IFERROR($T70/$U70+$W70,"")))</f>
        <v/>
      </c>
      <c r="AC70" s="29">
        <f>IF($A70="","",IF(OR($AA70="",$AB70=""),"Needs inputs",IF($AB70&lt;$AA70,"Replace lower annualized",IF($AA70&lt;$AB70,"Repair lower annualized","Same annualized cost"))))</f>
        <v/>
      </c>
      <c r="AD70" s="17" t="n"/>
      <c r="AE70" s="17" t="n"/>
      <c r="AF70" s="29">
        <f>IF($A70="","",IFERROR(IF(OR($G70="",$M70="",$N70="",$T70="",$U70="",$V70="",$W70=""),"Complete cost, life, and energy inputs",IF(OR($G70&gt;=Assumptions!$B$4,$X70&lt;=0,AND($Z70&lt;&gt;"",$Z70&gt;Assumptions!$B$5)),IF($G70&gt;=Assumptions!$B$4,"Age threshold, ","")&amp;IF($X70&lt;=0,"Energy estimate, ","")&amp;IF(AND($Z70&lt;&gt;"",$Z70&gt;Assumptions!$B$5),"Payback limit, ","")&amp;"Human check","No assumption alert")),"Check numeric inputs"))</f>
        <v/>
      </c>
    </row>
    <row r="71" ht="24" customHeight="1">
      <c r="A71" s="17" t="n"/>
      <c r="B71" s="18" t="n"/>
      <c r="C71" s="18" t="n"/>
      <c r="D71" s="18" t="n"/>
      <c r="E71" s="17" t="n"/>
      <c r="F71" s="36" t="n"/>
      <c r="G71" s="20" t="n"/>
      <c r="H71" s="18" t="n"/>
      <c r="I71" s="21" t="n"/>
      <c r="J71" s="17" t="n"/>
      <c r="K71" s="37" t="n"/>
      <c r="L71" s="23" t="n"/>
      <c r="M71" s="23" t="n"/>
      <c r="N71" s="20" t="n"/>
      <c r="O71" s="18" t="n"/>
      <c r="P71" s="21" t="n"/>
      <c r="Q71" s="17" t="n"/>
      <c r="R71" s="37" t="n"/>
      <c r="S71" s="23" t="n"/>
      <c r="T71" s="23" t="n"/>
      <c r="U71" s="20" t="n"/>
      <c r="V71" s="23" t="n"/>
      <c r="W71" s="23" t="n"/>
      <c r="X71" s="24">
        <f>IF($A71="","",IF(OR($V71="",$W71=""),"",IFERROR($V71-$W71,"")))</f>
        <v/>
      </c>
      <c r="Y71" s="24">
        <f>IF($A71="","",IF(OR($M71="",$T71=""),"",IFERROR($T71-$M71,"")))</f>
        <v/>
      </c>
      <c r="Z71" s="25">
        <f>IF($A71="","",IF(OR($X71="",$Y71=""),"",IFERROR(IF(AND($X71&gt;0,$Y71&gt;0),$Y71/$X71,""),"")))</f>
        <v/>
      </c>
      <c r="AA71" s="24">
        <f>IF($A71="","",IF(OR($M71="",$N71="",$V71=""),"",IFERROR($M71/$N71+$V71,"")))</f>
        <v/>
      </c>
      <c r="AB71" s="24">
        <f>IF($A71="","",IF(OR($T71="",$U71="",$W71=""),"",IFERROR($T71/$U71+$W71,"")))</f>
        <v/>
      </c>
      <c r="AC71" s="26">
        <f>IF($A71="","",IF(OR($AA71="",$AB71=""),"Needs inputs",IF($AB71&lt;$AA71,"Replace lower annualized",IF($AA71&lt;$AB71,"Repair lower annualized","Same annualized cost"))))</f>
        <v/>
      </c>
      <c r="AD71" s="17" t="n"/>
      <c r="AE71" s="17" t="n"/>
      <c r="AF71" s="26">
        <f>IF($A71="","",IFERROR(IF(OR($G71="",$M71="",$N71="",$T71="",$U71="",$V71="",$W71=""),"Complete cost, life, and energy inputs",IF(OR($G71&gt;=Assumptions!$B$4,$X71&lt;=0,AND($Z71&lt;&gt;"",$Z71&gt;Assumptions!$B$5)),IF($G71&gt;=Assumptions!$B$4,"Age threshold, ","")&amp;IF($X71&lt;=0,"Energy estimate, ","")&amp;IF(AND($Z71&lt;&gt;"",$Z71&gt;Assumptions!$B$5),"Payback limit, ","")&amp;"Human check","No assumption alert")),"Check numeric inputs"))</f>
        <v/>
      </c>
    </row>
    <row r="72" ht="24" customHeight="1">
      <c r="A72" s="17" t="n"/>
      <c r="B72" s="18" t="n"/>
      <c r="C72" s="18" t="n"/>
      <c r="D72" s="18" t="n"/>
      <c r="E72" s="17" t="n"/>
      <c r="F72" s="36" t="n"/>
      <c r="G72" s="20" t="n"/>
      <c r="H72" s="18" t="n"/>
      <c r="I72" s="21" t="n"/>
      <c r="J72" s="17" t="n"/>
      <c r="K72" s="37" t="n"/>
      <c r="L72" s="23" t="n"/>
      <c r="M72" s="23" t="n"/>
      <c r="N72" s="20" t="n"/>
      <c r="O72" s="18" t="n"/>
      <c r="P72" s="21" t="n"/>
      <c r="Q72" s="17" t="n"/>
      <c r="R72" s="37" t="n"/>
      <c r="S72" s="23" t="n"/>
      <c r="T72" s="23" t="n"/>
      <c r="U72" s="20" t="n"/>
      <c r="V72" s="23" t="n"/>
      <c r="W72" s="23" t="n"/>
      <c r="X72" s="27">
        <f>IF($A72="","",IF(OR($V72="",$W72=""),"",IFERROR($V72-$W72,"")))</f>
        <v/>
      </c>
      <c r="Y72" s="27">
        <f>IF($A72="","",IF(OR($M72="",$T72=""),"",IFERROR($T72-$M72,"")))</f>
        <v/>
      </c>
      <c r="Z72" s="28">
        <f>IF($A72="","",IF(OR($X72="",$Y72=""),"",IFERROR(IF(AND($X72&gt;0,$Y72&gt;0),$Y72/$X72,""),"")))</f>
        <v/>
      </c>
      <c r="AA72" s="27">
        <f>IF($A72="","",IF(OR($M72="",$N72="",$V72=""),"",IFERROR($M72/$N72+$V72,"")))</f>
        <v/>
      </c>
      <c r="AB72" s="27">
        <f>IF($A72="","",IF(OR($T72="",$U72="",$W72=""),"",IFERROR($T72/$U72+$W72,"")))</f>
        <v/>
      </c>
      <c r="AC72" s="29">
        <f>IF($A72="","",IF(OR($AA72="",$AB72=""),"Needs inputs",IF($AB72&lt;$AA72,"Replace lower annualized",IF($AA72&lt;$AB72,"Repair lower annualized","Same annualized cost"))))</f>
        <v/>
      </c>
      <c r="AD72" s="17" t="n"/>
      <c r="AE72" s="17" t="n"/>
      <c r="AF72" s="29">
        <f>IF($A72="","",IFERROR(IF(OR($G72="",$M72="",$N72="",$T72="",$U72="",$V72="",$W72=""),"Complete cost, life, and energy inputs",IF(OR($G72&gt;=Assumptions!$B$4,$X72&lt;=0,AND($Z72&lt;&gt;"",$Z72&gt;Assumptions!$B$5)),IF($G72&gt;=Assumptions!$B$4,"Age threshold, ","")&amp;IF($X72&lt;=0,"Energy estimate, ","")&amp;IF(AND($Z72&lt;&gt;"",$Z72&gt;Assumptions!$B$5),"Payback limit, ","")&amp;"Human check","No assumption alert")),"Check numeric inputs"))</f>
        <v/>
      </c>
    </row>
    <row r="73" ht="24" customHeight="1">
      <c r="A73" s="17" t="n"/>
      <c r="B73" s="18" t="n"/>
      <c r="C73" s="18" t="n"/>
      <c r="D73" s="18" t="n"/>
      <c r="E73" s="17" t="n"/>
      <c r="F73" s="36" t="n"/>
      <c r="G73" s="20" t="n"/>
      <c r="H73" s="18" t="n"/>
      <c r="I73" s="21" t="n"/>
      <c r="J73" s="17" t="n"/>
      <c r="K73" s="37" t="n"/>
      <c r="L73" s="23" t="n"/>
      <c r="M73" s="23" t="n"/>
      <c r="N73" s="20" t="n"/>
      <c r="O73" s="18" t="n"/>
      <c r="P73" s="21" t="n"/>
      <c r="Q73" s="17" t="n"/>
      <c r="R73" s="37" t="n"/>
      <c r="S73" s="23" t="n"/>
      <c r="T73" s="23" t="n"/>
      <c r="U73" s="20" t="n"/>
      <c r="V73" s="23" t="n"/>
      <c r="W73" s="23" t="n"/>
      <c r="X73" s="24">
        <f>IF($A73="","",IF(OR($V73="",$W73=""),"",IFERROR($V73-$W73,"")))</f>
        <v/>
      </c>
      <c r="Y73" s="24">
        <f>IF($A73="","",IF(OR($M73="",$T73=""),"",IFERROR($T73-$M73,"")))</f>
        <v/>
      </c>
      <c r="Z73" s="25">
        <f>IF($A73="","",IF(OR($X73="",$Y73=""),"",IFERROR(IF(AND($X73&gt;0,$Y73&gt;0),$Y73/$X73,""),"")))</f>
        <v/>
      </c>
      <c r="AA73" s="24">
        <f>IF($A73="","",IF(OR($M73="",$N73="",$V73=""),"",IFERROR($M73/$N73+$V73,"")))</f>
        <v/>
      </c>
      <c r="AB73" s="24">
        <f>IF($A73="","",IF(OR($T73="",$U73="",$W73=""),"",IFERROR($T73/$U73+$W73,"")))</f>
        <v/>
      </c>
      <c r="AC73" s="26">
        <f>IF($A73="","",IF(OR($AA73="",$AB73=""),"Needs inputs",IF($AB73&lt;$AA73,"Replace lower annualized",IF($AA73&lt;$AB73,"Repair lower annualized","Same annualized cost"))))</f>
        <v/>
      </c>
      <c r="AD73" s="17" t="n"/>
      <c r="AE73" s="17" t="n"/>
      <c r="AF73" s="26">
        <f>IF($A73="","",IFERROR(IF(OR($G73="",$M73="",$N73="",$T73="",$U73="",$V73="",$W73=""),"Complete cost, life, and energy inputs",IF(OR($G73&gt;=Assumptions!$B$4,$X73&lt;=0,AND($Z73&lt;&gt;"",$Z73&gt;Assumptions!$B$5)),IF($G73&gt;=Assumptions!$B$4,"Age threshold, ","")&amp;IF($X73&lt;=0,"Energy estimate, ","")&amp;IF(AND($Z73&lt;&gt;"",$Z73&gt;Assumptions!$B$5),"Payback limit, ","")&amp;"Human check","No assumption alert")),"Check numeric inputs"))</f>
        <v/>
      </c>
    </row>
    <row r="74" ht="24" customHeight="1">
      <c r="A74" s="17" t="n"/>
      <c r="B74" s="18" t="n"/>
      <c r="C74" s="18" t="n"/>
      <c r="D74" s="18" t="n"/>
      <c r="E74" s="17" t="n"/>
      <c r="F74" s="36" t="n"/>
      <c r="G74" s="20" t="n"/>
      <c r="H74" s="18" t="n"/>
      <c r="I74" s="21" t="n"/>
      <c r="J74" s="17" t="n"/>
      <c r="K74" s="37" t="n"/>
      <c r="L74" s="23" t="n"/>
      <c r="M74" s="23" t="n"/>
      <c r="N74" s="20" t="n"/>
      <c r="O74" s="18" t="n"/>
      <c r="P74" s="21" t="n"/>
      <c r="Q74" s="17" t="n"/>
      <c r="R74" s="37" t="n"/>
      <c r="S74" s="23" t="n"/>
      <c r="T74" s="23" t="n"/>
      <c r="U74" s="20" t="n"/>
      <c r="V74" s="23" t="n"/>
      <c r="W74" s="23" t="n"/>
      <c r="X74" s="27">
        <f>IF($A74="","",IF(OR($V74="",$W74=""),"",IFERROR($V74-$W74,"")))</f>
        <v/>
      </c>
      <c r="Y74" s="27">
        <f>IF($A74="","",IF(OR($M74="",$T74=""),"",IFERROR($T74-$M74,"")))</f>
        <v/>
      </c>
      <c r="Z74" s="28">
        <f>IF($A74="","",IF(OR($X74="",$Y74=""),"",IFERROR(IF(AND($X74&gt;0,$Y74&gt;0),$Y74/$X74,""),"")))</f>
        <v/>
      </c>
      <c r="AA74" s="27">
        <f>IF($A74="","",IF(OR($M74="",$N74="",$V74=""),"",IFERROR($M74/$N74+$V74,"")))</f>
        <v/>
      </c>
      <c r="AB74" s="27">
        <f>IF($A74="","",IF(OR($T74="",$U74="",$W74=""),"",IFERROR($T74/$U74+$W74,"")))</f>
        <v/>
      </c>
      <c r="AC74" s="29">
        <f>IF($A74="","",IF(OR($AA74="",$AB74=""),"Needs inputs",IF($AB74&lt;$AA74,"Replace lower annualized",IF($AA74&lt;$AB74,"Repair lower annualized","Same annualized cost"))))</f>
        <v/>
      </c>
      <c r="AD74" s="17" t="n"/>
      <c r="AE74" s="17" t="n"/>
      <c r="AF74" s="29">
        <f>IF($A74="","",IFERROR(IF(OR($G74="",$M74="",$N74="",$T74="",$U74="",$V74="",$W74=""),"Complete cost, life, and energy inputs",IF(OR($G74&gt;=Assumptions!$B$4,$X74&lt;=0,AND($Z74&lt;&gt;"",$Z74&gt;Assumptions!$B$5)),IF($G74&gt;=Assumptions!$B$4,"Age threshold, ","")&amp;IF($X74&lt;=0,"Energy estimate, ","")&amp;IF(AND($Z74&lt;&gt;"",$Z74&gt;Assumptions!$B$5),"Payback limit, ","")&amp;"Human check","No assumption alert")),"Check numeric inputs"))</f>
        <v/>
      </c>
    </row>
    <row r="75" ht="24" customHeight="1">
      <c r="A75" s="17" t="n"/>
      <c r="B75" s="18" t="n"/>
      <c r="C75" s="18" t="n"/>
      <c r="D75" s="18" t="n"/>
      <c r="E75" s="17" t="n"/>
      <c r="F75" s="36" t="n"/>
      <c r="G75" s="20" t="n"/>
      <c r="H75" s="18" t="n"/>
      <c r="I75" s="21" t="n"/>
      <c r="J75" s="17" t="n"/>
      <c r="K75" s="37" t="n"/>
      <c r="L75" s="23" t="n"/>
      <c r="M75" s="23" t="n"/>
      <c r="N75" s="20" t="n"/>
      <c r="O75" s="18" t="n"/>
      <c r="P75" s="21" t="n"/>
      <c r="Q75" s="17" t="n"/>
      <c r="R75" s="37" t="n"/>
      <c r="S75" s="23" t="n"/>
      <c r="T75" s="23" t="n"/>
      <c r="U75" s="20" t="n"/>
      <c r="V75" s="23" t="n"/>
      <c r="W75" s="23" t="n"/>
      <c r="X75" s="24">
        <f>IF($A75="","",IF(OR($V75="",$W75=""),"",IFERROR($V75-$W75,"")))</f>
        <v/>
      </c>
      <c r="Y75" s="24">
        <f>IF($A75="","",IF(OR($M75="",$T75=""),"",IFERROR($T75-$M75,"")))</f>
        <v/>
      </c>
      <c r="Z75" s="25">
        <f>IF($A75="","",IF(OR($X75="",$Y75=""),"",IFERROR(IF(AND($X75&gt;0,$Y75&gt;0),$Y75/$X75,""),"")))</f>
        <v/>
      </c>
      <c r="AA75" s="24">
        <f>IF($A75="","",IF(OR($M75="",$N75="",$V75=""),"",IFERROR($M75/$N75+$V75,"")))</f>
        <v/>
      </c>
      <c r="AB75" s="24">
        <f>IF($A75="","",IF(OR($T75="",$U75="",$W75=""),"",IFERROR($T75/$U75+$W75,"")))</f>
        <v/>
      </c>
      <c r="AC75" s="26">
        <f>IF($A75="","",IF(OR($AA75="",$AB75=""),"Needs inputs",IF($AB75&lt;$AA75,"Replace lower annualized",IF($AA75&lt;$AB75,"Repair lower annualized","Same annualized cost"))))</f>
        <v/>
      </c>
      <c r="AD75" s="17" t="n"/>
      <c r="AE75" s="17" t="n"/>
      <c r="AF75" s="26">
        <f>IF($A75="","",IFERROR(IF(OR($G75="",$M75="",$N75="",$T75="",$U75="",$V75="",$W75=""),"Complete cost, life, and energy inputs",IF(OR($G75&gt;=Assumptions!$B$4,$X75&lt;=0,AND($Z75&lt;&gt;"",$Z75&gt;Assumptions!$B$5)),IF($G75&gt;=Assumptions!$B$4,"Age threshold, ","")&amp;IF($X75&lt;=0,"Energy estimate, ","")&amp;IF(AND($Z75&lt;&gt;"",$Z75&gt;Assumptions!$B$5),"Payback limit, ","")&amp;"Human check","No assumption alert")),"Check numeric inputs"))</f>
        <v/>
      </c>
    </row>
    <row r="76" ht="24" customHeight="1">
      <c r="A76" s="17" t="n"/>
      <c r="B76" s="18" t="n"/>
      <c r="C76" s="18" t="n"/>
      <c r="D76" s="18" t="n"/>
      <c r="E76" s="17" t="n"/>
      <c r="F76" s="36" t="n"/>
      <c r="G76" s="20" t="n"/>
      <c r="H76" s="18" t="n"/>
      <c r="I76" s="21" t="n"/>
      <c r="J76" s="17" t="n"/>
      <c r="K76" s="37" t="n"/>
      <c r="L76" s="23" t="n"/>
      <c r="M76" s="23" t="n"/>
      <c r="N76" s="20" t="n"/>
      <c r="O76" s="18" t="n"/>
      <c r="P76" s="21" t="n"/>
      <c r="Q76" s="17" t="n"/>
      <c r="R76" s="37" t="n"/>
      <c r="S76" s="23" t="n"/>
      <c r="T76" s="23" t="n"/>
      <c r="U76" s="20" t="n"/>
      <c r="V76" s="23" t="n"/>
      <c r="W76" s="23" t="n"/>
      <c r="X76" s="27">
        <f>IF($A76="","",IF(OR($V76="",$W76=""),"",IFERROR($V76-$W76,"")))</f>
        <v/>
      </c>
      <c r="Y76" s="27">
        <f>IF($A76="","",IF(OR($M76="",$T76=""),"",IFERROR($T76-$M76,"")))</f>
        <v/>
      </c>
      <c r="Z76" s="28">
        <f>IF($A76="","",IF(OR($X76="",$Y76=""),"",IFERROR(IF(AND($X76&gt;0,$Y76&gt;0),$Y76/$X76,""),"")))</f>
        <v/>
      </c>
      <c r="AA76" s="27">
        <f>IF($A76="","",IF(OR($M76="",$N76="",$V76=""),"",IFERROR($M76/$N76+$V76,"")))</f>
        <v/>
      </c>
      <c r="AB76" s="27">
        <f>IF($A76="","",IF(OR($T76="",$U76="",$W76=""),"",IFERROR($T76/$U76+$W76,"")))</f>
        <v/>
      </c>
      <c r="AC76" s="29">
        <f>IF($A76="","",IF(OR($AA76="",$AB76=""),"Needs inputs",IF($AB76&lt;$AA76,"Replace lower annualized",IF($AA76&lt;$AB76,"Repair lower annualized","Same annualized cost"))))</f>
        <v/>
      </c>
      <c r="AD76" s="17" t="n"/>
      <c r="AE76" s="17" t="n"/>
      <c r="AF76" s="29">
        <f>IF($A76="","",IFERROR(IF(OR($G76="",$M76="",$N76="",$T76="",$U76="",$V76="",$W76=""),"Complete cost, life, and energy inputs",IF(OR($G76&gt;=Assumptions!$B$4,$X76&lt;=0,AND($Z76&lt;&gt;"",$Z76&gt;Assumptions!$B$5)),IF($G76&gt;=Assumptions!$B$4,"Age threshold, ","")&amp;IF($X76&lt;=0,"Energy estimate, ","")&amp;IF(AND($Z76&lt;&gt;"",$Z76&gt;Assumptions!$B$5),"Payback limit, ","")&amp;"Human check","No assumption alert")),"Check numeric inputs"))</f>
        <v/>
      </c>
    </row>
    <row r="77" ht="24" customHeight="1">
      <c r="A77" s="17" t="n"/>
      <c r="B77" s="18" t="n"/>
      <c r="C77" s="18" t="n"/>
      <c r="D77" s="18" t="n"/>
      <c r="E77" s="17" t="n"/>
      <c r="F77" s="36" t="n"/>
      <c r="G77" s="20" t="n"/>
      <c r="H77" s="18" t="n"/>
      <c r="I77" s="21" t="n"/>
      <c r="J77" s="17" t="n"/>
      <c r="K77" s="37" t="n"/>
      <c r="L77" s="23" t="n"/>
      <c r="M77" s="23" t="n"/>
      <c r="N77" s="20" t="n"/>
      <c r="O77" s="18" t="n"/>
      <c r="P77" s="21" t="n"/>
      <c r="Q77" s="17" t="n"/>
      <c r="R77" s="37" t="n"/>
      <c r="S77" s="23" t="n"/>
      <c r="T77" s="23" t="n"/>
      <c r="U77" s="20" t="n"/>
      <c r="V77" s="23" t="n"/>
      <c r="W77" s="23" t="n"/>
      <c r="X77" s="24">
        <f>IF($A77="","",IF(OR($V77="",$W77=""),"",IFERROR($V77-$W77,"")))</f>
        <v/>
      </c>
      <c r="Y77" s="24">
        <f>IF($A77="","",IF(OR($M77="",$T77=""),"",IFERROR($T77-$M77,"")))</f>
        <v/>
      </c>
      <c r="Z77" s="25">
        <f>IF($A77="","",IF(OR($X77="",$Y77=""),"",IFERROR(IF(AND($X77&gt;0,$Y77&gt;0),$Y77/$X77,""),"")))</f>
        <v/>
      </c>
      <c r="AA77" s="24">
        <f>IF($A77="","",IF(OR($M77="",$N77="",$V77=""),"",IFERROR($M77/$N77+$V77,"")))</f>
        <v/>
      </c>
      <c r="AB77" s="24">
        <f>IF($A77="","",IF(OR($T77="",$U77="",$W77=""),"",IFERROR($T77/$U77+$W77,"")))</f>
        <v/>
      </c>
      <c r="AC77" s="26">
        <f>IF($A77="","",IF(OR($AA77="",$AB77=""),"Needs inputs",IF($AB77&lt;$AA77,"Replace lower annualized",IF($AA77&lt;$AB77,"Repair lower annualized","Same annualized cost"))))</f>
        <v/>
      </c>
      <c r="AD77" s="17" t="n"/>
      <c r="AE77" s="17" t="n"/>
      <c r="AF77" s="26">
        <f>IF($A77="","",IFERROR(IF(OR($G77="",$M77="",$N77="",$T77="",$U77="",$V77="",$W77=""),"Complete cost, life, and energy inputs",IF(OR($G77&gt;=Assumptions!$B$4,$X77&lt;=0,AND($Z77&lt;&gt;"",$Z77&gt;Assumptions!$B$5)),IF($G77&gt;=Assumptions!$B$4,"Age threshold, ","")&amp;IF($X77&lt;=0,"Energy estimate, ","")&amp;IF(AND($Z77&lt;&gt;"",$Z77&gt;Assumptions!$B$5),"Payback limit, ","")&amp;"Human check","No assumption alert")),"Check numeric inputs"))</f>
        <v/>
      </c>
    </row>
    <row r="78" ht="24" customHeight="1">
      <c r="A78" s="17" t="n"/>
      <c r="B78" s="18" t="n"/>
      <c r="C78" s="18" t="n"/>
      <c r="D78" s="18" t="n"/>
      <c r="E78" s="17" t="n"/>
      <c r="F78" s="36" t="n"/>
      <c r="G78" s="20" t="n"/>
      <c r="H78" s="18" t="n"/>
      <c r="I78" s="21" t="n"/>
      <c r="J78" s="17" t="n"/>
      <c r="K78" s="37" t="n"/>
      <c r="L78" s="23" t="n"/>
      <c r="M78" s="23" t="n"/>
      <c r="N78" s="20" t="n"/>
      <c r="O78" s="18" t="n"/>
      <c r="P78" s="21" t="n"/>
      <c r="Q78" s="17" t="n"/>
      <c r="R78" s="37" t="n"/>
      <c r="S78" s="23" t="n"/>
      <c r="T78" s="23" t="n"/>
      <c r="U78" s="20" t="n"/>
      <c r="V78" s="23" t="n"/>
      <c r="W78" s="23" t="n"/>
      <c r="X78" s="27">
        <f>IF($A78="","",IF(OR($V78="",$W78=""),"",IFERROR($V78-$W78,"")))</f>
        <v/>
      </c>
      <c r="Y78" s="27">
        <f>IF($A78="","",IF(OR($M78="",$T78=""),"",IFERROR($T78-$M78,"")))</f>
        <v/>
      </c>
      <c r="Z78" s="28">
        <f>IF($A78="","",IF(OR($X78="",$Y78=""),"",IFERROR(IF(AND($X78&gt;0,$Y78&gt;0),$Y78/$X78,""),"")))</f>
        <v/>
      </c>
      <c r="AA78" s="27">
        <f>IF($A78="","",IF(OR($M78="",$N78="",$V78=""),"",IFERROR($M78/$N78+$V78,"")))</f>
        <v/>
      </c>
      <c r="AB78" s="27">
        <f>IF($A78="","",IF(OR($T78="",$U78="",$W78=""),"",IFERROR($T78/$U78+$W78,"")))</f>
        <v/>
      </c>
      <c r="AC78" s="29">
        <f>IF($A78="","",IF(OR($AA78="",$AB78=""),"Needs inputs",IF($AB78&lt;$AA78,"Replace lower annualized",IF($AA78&lt;$AB78,"Repair lower annualized","Same annualized cost"))))</f>
        <v/>
      </c>
      <c r="AD78" s="17" t="n"/>
      <c r="AE78" s="17" t="n"/>
      <c r="AF78" s="29">
        <f>IF($A78="","",IFERROR(IF(OR($G78="",$M78="",$N78="",$T78="",$U78="",$V78="",$W78=""),"Complete cost, life, and energy inputs",IF(OR($G78&gt;=Assumptions!$B$4,$X78&lt;=0,AND($Z78&lt;&gt;"",$Z78&gt;Assumptions!$B$5)),IF($G78&gt;=Assumptions!$B$4,"Age threshold, ","")&amp;IF($X78&lt;=0,"Energy estimate, ","")&amp;IF(AND($Z78&lt;&gt;"",$Z78&gt;Assumptions!$B$5),"Payback limit, ","")&amp;"Human check","No assumption alert")),"Check numeric inputs"))</f>
        <v/>
      </c>
    </row>
    <row r="79" ht="24" customHeight="1">
      <c r="A79" s="17" t="n"/>
      <c r="B79" s="18" t="n"/>
      <c r="C79" s="18" t="n"/>
      <c r="D79" s="18" t="n"/>
      <c r="E79" s="17" t="n"/>
      <c r="F79" s="36" t="n"/>
      <c r="G79" s="20" t="n"/>
      <c r="H79" s="18" t="n"/>
      <c r="I79" s="21" t="n"/>
      <c r="J79" s="17" t="n"/>
      <c r="K79" s="37" t="n"/>
      <c r="L79" s="23" t="n"/>
      <c r="M79" s="23" t="n"/>
      <c r="N79" s="20" t="n"/>
      <c r="O79" s="18" t="n"/>
      <c r="P79" s="21" t="n"/>
      <c r="Q79" s="17" t="n"/>
      <c r="R79" s="37" t="n"/>
      <c r="S79" s="23" t="n"/>
      <c r="T79" s="23" t="n"/>
      <c r="U79" s="20" t="n"/>
      <c r="V79" s="23" t="n"/>
      <c r="W79" s="23" t="n"/>
      <c r="X79" s="24">
        <f>IF($A79="","",IF(OR($V79="",$W79=""),"",IFERROR($V79-$W79,"")))</f>
        <v/>
      </c>
      <c r="Y79" s="24">
        <f>IF($A79="","",IF(OR($M79="",$T79=""),"",IFERROR($T79-$M79,"")))</f>
        <v/>
      </c>
      <c r="Z79" s="25">
        <f>IF($A79="","",IF(OR($X79="",$Y79=""),"",IFERROR(IF(AND($X79&gt;0,$Y79&gt;0),$Y79/$X79,""),"")))</f>
        <v/>
      </c>
      <c r="AA79" s="24">
        <f>IF($A79="","",IF(OR($M79="",$N79="",$V79=""),"",IFERROR($M79/$N79+$V79,"")))</f>
        <v/>
      </c>
      <c r="AB79" s="24">
        <f>IF($A79="","",IF(OR($T79="",$U79="",$W79=""),"",IFERROR($T79/$U79+$W79,"")))</f>
        <v/>
      </c>
      <c r="AC79" s="26">
        <f>IF($A79="","",IF(OR($AA79="",$AB79=""),"Needs inputs",IF($AB79&lt;$AA79,"Replace lower annualized",IF($AA79&lt;$AB79,"Repair lower annualized","Same annualized cost"))))</f>
        <v/>
      </c>
      <c r="AD79" s="17" t="n"/>
      <c r="AE79" s="17" t="n"/>
      <c r="AF79" s="26">
        <f>IF($A79="","",IFERROR(IF(OR($G79="",$M79="",$N79="",$T79="",$U79="",$V79="",$W79=""),"Complete cost, life, and energy inputs",IF(OR($G79&gt;=Assumptions!$B$4,$X79&lt;=0,AND($Z79&lt;&gt;"",$Z79&gt;Assumptions!$B$5)),IF($G79&gt;=Assumptions!$B$4,"Age threshold, ","")&amp;IF($X79&lt;=0,"Energy estimate, ","")&amp;IF(AND($Z79&lt;&gt;"",$Z79&gt;Assumptions!$B$5),"Payback limit, ","")&amp;"Human check","No assumption alert")),"Check numeric inputs"))</f>
        <v/>
      </c>
    </row>
    <row r="80" ht="24" customHeight="1">
      <c r="A80" s="17" t="n"/>
      <c r="B80" s="18" t="n"/>
      <c r="C80" s="18" t="n"/>
      <c r="D80" s="18" t="n"/>
      <c r="E80" s="17" t="n"/>
      <c r="F80" s="36" t="n"/>
      <c r="G80" s="20" t="n"/>
      <c r="H80" s="18" t="n"/>
      <c r="I80" s="21" t="n"/>
      <c r="J80" s="17" t="n"/>
      <c r="K80" s="37" t="n"/>
      <c r="L80" s="23" t="n"/>
      <c r="M80" s="23" t="n"/>
      <c r="N80" s="20" t="n"/>
      <c r="O80" s="18" t="n"/>
      <c r="P80" s="21" t="n"/>
      <c r="Q80" s="17" t="n"/>
      <c r="R80" s="37" t="n"/>
      <c r="S80" s="23" t="n"/>
      <c r="T80" s="23" t="n"/>
      <c r="U80" s="20" t="n"/>
      <c r="V80" s="23" t="n"/>
      <c r="W80" s="23" t="n"/>
      <c r="X80" s="27">
        <f>IF($A80="","",IF(OR($V80="",$W80=""),"",IFERROR($V80-$W80,"")))</f>
        <v/>
      </c>
      <c r="Y80" s="27">
        <f>IF($A80="","",IF(OR($M80="",$T80=""),"",IFERROR($T80-$M80,"")))</f>
        <v/>
      </c>
      <c r="Z80" s="28">
        <f>IF($A80="","",IF(OR($X80="",$Y80=""),"",IFERROR(IF(AND($X80&gt;0,$Y80&gt;0),$Y80/$X80,""),"")))</f>
        <v/>
      </c>
      <c r="AA80" s="27">
        <f>IF($A80="","",IF(OR($M80="",$N80="",$V80=""),"",IFERROR($M80/$N80+$V80,"")))</f>
        <v/>
      </c>
      <c r="AB80" s="27">
        <f>IF($A80="","",IF(OR($T80="",$U80="",$W80=""),"",IFERROR($T80/$U80+$W80,"")))</f>
        <v/>
      </c>
      <c r="AC80" s="29">
        <f>IF($A80="","",IF(OR($AA80="",$AB80=""),"Needs inputs",IF($AB80&lt;$AA80,"Replace lower annualized",IF($AA80&lt;$AB80,"Repair lower annualized","Same annualized cost"))))</f>
        <v/>
      </c>
      <c r="AD80" s="17" t="n"/>
      <c r="AE80" s="17" t="n"/>
      <c r="AF80" s="29">
        <f>IF($A80="","",IFERROR(IF(OR($G80="",$M80="",$N80="",$T80="",$U80="",$V80="",$W80=""),"Complete cost, life, and energy inputs",IF(OR($G80&gt;=Assumptions!$B$4,$X80&lt;=0,AND($Z80&lt;&gt;"",$Z80&gt;Assumptions!$B$5)),IF($G80&gt;=Assumptions!$B$4,"Age threshold, ","")&amp;IF($X80&lt;=0,"Energy estimate, ","")&amp;IF(AND($Z80&lt;&gt;"",$Z80&gt;Assumptions!$B$5),"Payback limit, ","")&amp;"Human check","No assumption alert")),"Check numeric inputs"))</f>
        <v/>
      </c>
    </row>
    <row r="81" ht="24" customHeight="1">
      <c r="A81" s="17" t="n"/>
      <c r="B81" s="18" t="n"/>
      <c r="C81" s="18" t="n"/>
      <c r="D81" s="18" t="n"/>
      <c r="E81" s="17" t="n"/>
      <c r="F81" s="36" t="n"/>
      <c r="G81" s="20" t="n"/>
      <c r="H81" s="18" t="n"/>
      <c r="I81" s="21" t="n"/>
      <c r="J81" s="17" t="n"/>
      <c r="K81" s="37" t="n"/>
      <c r="L81" s="23" t="n"/>
      <c r="M81" s="23" t="n"/>
      <c r="N81" s="20" t="n"/>
      <c r="O81" s="18" t="n"/>
      <c r="P81" s="21" t="n"/>
      <c r="Q81" s="17" t="n"/>
      <c r="R81" s="37" t="n"/>
      <c r="S81" s="23" t="n"/>
      <c r="T81" s="23" t="n"/>
      <c r="U81" s="20" t="n"/>
      <c r="V81" s="23" t="n"/>
      <c r="W81" s="23" t="n"/>
      <c r="X81" s="24">
        <f>IF($A81="","",IF(OR($V81="",$W81=""),"",IFERROR($V81-$W81,"")))</f>
        <v/>
      </c>
      <c r="Y81" s="24">
        <f>IF($A81="","",IF(OR($M81="",$T81=""),"",IFERROR($T81-$M81,"")))</f>
        <v/>
      </c>
      <c r="Z81" s="25">
        <f>IF($A81="","",IF(OR($X81="",$Y81=""),"",IFERROR(IF(AND($X81&gt;0,$Y81&gt;0),$Y81/$X81,""),"")))</f>
        <v/>
      </c>
      <c r="AA81" s="24">
        <f>IF($A81="","",IF(OR($M81="",$N81="",$V81=""),"",IFERROR($M81/$N81+$V81,"")))</f>
        <v/>
      </c>
      <c r="AB81" s="24">
        <f>IF($A81="","",IF(OR($T81="",$U81="",$W81=""),"",IFERROR($T81/$U81+$W81,"")))</f>
        <v/>
      </c>
      <c r="AC81" s="26">
        <f>IF($A81="","",IF(OR($AA81="",$AB81=""),"Needs inputs",IF($AB81&lt;$AA81,"Replace lower annualized",IF($AA81&lt;$AB81,"Repair lower annualized","Same annualized cost"))))</f>
        <v/>
      </c>
      <c r="AD81" s="17" t="n"/>
      <c r="AE81" s="17" t="n"/>
      <c r="AF81" s="26">
        <f>IF($A81="","",IFERROR(IF(OR($G81="",$M81="",$N81="",$T81="",$U81="",$V81="",$W81=""),"Complete cost, life, and energy inputs",IF(OR($G81&gt;=Assumptions!$B$4,$X81&lt;=0,AND($Z81&lt;&gt;"",$Z81&gt;Assumptions!$B$5)),IF($G81&gt;=Assumptions!$B$4,"Age threshold, ","")&amp;IF($X81&lt;=0,"Energy estimate, ","")&amp;IF(AND($Z81&lt;&gt;"",$Z81&gt;Assumptions!$B$5),"Payback limit, ","")&amp;"Human check","No assumption alert")),"Check numeric inputs"))</f>
        <v/>
      </c>
    </row>
    <row r="82" ht="24" customHeight="1">
      <c r="A82" s="17" t="n"/>
      <c r="B82" s="18" t="n"/>
      <c r="C82" s="18" t="n"/>
      <c r="D82" s="18" t="n"/>
      <c r="E82" s="17" t="n"/>
      <c r="F82" s="36" t="n"/>
      <c r="G82" s="20" t="n"/>
      <c r="H82" s="18" t="n"/>
      <c r="I82" s="21" t="n"/>
      <c r="J82" s="17" t="n"/>
      <c r="K82" s="37" t="n"/>
      <c r="L82" s="23" t="n"/>
      <c r="M82" s="23" t="n"/>
      <c r="N82" s="20" t="n"/>
      <c r="O82" s="18" t="n"/>
      <c r="P82" s="21" t="n"/>
      <c r="Q82" s="17" t="n"/>
      <c r="R82" s="37" t="n"/>
      <c r="S82" s="23" t="n"/>
      <c r="T82" s="23" t="n"/>
      <c r="U82" s="20" t="n"/>
      <c r="V82" s="23" t="n"/>
      <c r="W82" s="23" t="n"/>
      <c r="X82" s="27">
        <f>IF($A82="","",IF(OR($V82="",$W82=""),"",IFERROR($V82-$W82,"")))</f>
        <v/>
      </c>
      <c r="Y82" s="27">
        <f>IF($A82="","",IF(OR($M82="",$T82=""),"",IFERROR($T82-$M82,"")))</f>
        <v/>
      </c>
      <c r="Z82" s="28">
        <f>IF($A82="","",IF(OR($X82="",$Y82=""),"",IFERROR(IF(AND($X82&gt;0,$Y82&gt;0),$Y82/$X82,""),"")))</f>
        <v/>
      </c>
      <c r="AA82" s="27">
        <f>IF($A82="","",IF(OR($M82="",$N82="",$V82=""),"",IFERROR($M82/$N82+$V82,"")))</f>
        <v/>
      </c>
      <c r="AB82" s="27">
        <f>IF($A82="","",IF(OR($T82="",$U82="",$W82=""),"",IFERROR($T82/$U82+$W82,"")))</f>
        <v/>
      </c>
      <c r="AC82" s="29">
        <f>IF($A82="","",IF(OR($AA82="",$AB82=""),"Needs inputs",IF($AB82&lt;$AA82,"Replace lower annualized",IF($AA82&lt;$AB82,"Repair lower annualized","Same annualized cost"))))</f>
        <v/>
      </c>
      <c r="AD82" s="17" t="n"/>
      <c r="AE82" s="17" t="n"/>
      <c r="AF82" s="29">
        <f>IF($A82="","",IFERROR(IF(OR($G82="",$M82="",$N82="",$T82="",$U82="",$V82="",$W82=""),"Complete cost, life, and energy inputs",IF(OR($G82&gt;=Assumptions!$B$4,$X82&lt;=0,AND($Z82&lt;&gt;"",$Z82&gt;Assumptions!$B$5)),IF($G82&gt;=Assumptions!$B$4,"Age threshold, ","")&amp;IF($X82&lt;=0,"Energy estimate, ","")&amp;IF(AND($Z82&lt;&gt;"",$Z82&gt;Assumptions!$B$5),"Payback limit, ","")&amp;"Human check","No assumption alert")),"Check numeric inputs"))</f>
        <v/>
      </c>
    </row>
    <row r="83" ht="24" customHeight="1">
      <c r="A83" s="17" t="n"/>
      <c r="B83" s="18" t="n"/>
      <c r="C83" s="18" t="n"/>
      <c r="D83" s="18" t="n"/>
      <c r="E83" s="17" t="n"/>
      <c r="F83" s="36" t="n"/>
      <c r="G83" s="20" t="n"/>
      <c r="H83" s="18" t="n"/>
      <c r="I83" s="21" t="n"/>
      <c r="J83" s="17" t="n"/>
      <c r="K83" s="37" t="n"/>
      <c r="L83" s="23" t="n"/>
      <c r="M83" s="23" t="n"/>
      <c r="N83" s="20" t="n"/>
      <c r="O83" s="18" t="n"/>
      <c r="P83" s="21" t="n"/>
      <c r="Q83" s="17" t="n"/>
      <c r="R83" s="37" t="n"/>
      <c r="S83" s="23" t="n"/>
      <c r="T83" s="23" t="n"/>
      <c r="U83" s="20" t="n"/>
      <c r="V83" s="23" t="n"/>
      <c r="W83" s="23" t="n"/>
      <c r="X83" s="24">
        <f>IF($A83="","",IF(OR($V83="",$W83=""),"",IFERROR($V83-$W83,"")))</f>
        <v/>
      </c>
      <c r="Y83" s="24">
        <f>IF($A83="","",IF(OR($M83="",$T83=""),"",IFERROR($T83-$M83,"")))</f>
        <v/>
      </c>
      <c r="Z83" s="25">
        <f>IF($A83="","",IF(OR($X83="",$Y83=""),"",IFERROR(IF(AND($X83&gt;0,$Y83&gt;0),$Y83/$X83,""),"")))</f>
        <v/>
      </c>
      <c r="AA83" s="24">
        <f>IF($A83="","",IF(OR($M83="",$N83="",$V83=""),"",IFERROR($M83/$N83+$V83,"")))</f>
        <v/>
      </c>
      <c r="AB83" s="24">
        <f>IF($A83="","",IF(OR($T83="",$U83="",$W83=""),"",IFERROR($T83/$U83+$W83,"")))</f>
        <v/>
      </c>
      <c r="AC83" s="26">
        <f>IF($A83="","",IF(OR($AA83="",$AB83=""),"Needs inputs",IF($AB83&lt;$AA83,"Replace lower annualized",IF($AA83&lt;$AB83,"Repair lower annualized","Same annualized cost"))))</f>
        <v/>
      </c>
      <c r="AD83" s="17" t="n"/>
      <c r="AE83" s="17" t="n"/>
      <c r="AF83" s="26">
        <f>IF($A83="","",IFERROR(IF(OR($G83="",$M83="",$N83="",$T83="",$U83="",$V83="",$W83=""),"Complete cost, life, and energy inputs",IF(OR($G83&gt;=Assumptions!$B$4,$X83&lt;=0,AND($Z83&lt;&gt;"",$Z83&gt;Assumptions!$B$5)),IF($G83&gt;=Assumptions!$B$4,"Age threshold, ","")&amp;IF($X83&lt;=0,"Energy estimate, ","")&amp;IF(AND($Z83&lt;&gt;"",$Z83&gt;Assumptions!$B$5),"Payback limit, ","")&amp;"Human check","No assumption alert")),"Check numeric inputs"))</f>
        <v/>
      </c>
    </row>
    <row r="84" ht="24" customHeight="1">
      <c r="A84" s="17" t="n"/>
      <c r="B84" s="18" t="n"/>
      <c r="C84" s="18" t="n"/>
      <c r="D84" s="18" t="n"/>
      <c r="E84" s="17" t="n"/>
      <c r="F84" s="36" t="n"/>
      <c r="G84" s="20" t="n"/>
      <c r="H84" s="18" t="n"/>
      <c r="I84" s="21" t="n"/>
      <c r="J84" s="17" t="n"/>
      <c r="K84" s="37" t="n"/>
      <c r="L84" s="23" t="n"/>
      <c r="M84" s="23" t="n"/>
      <c r="N84" s="20" t="n"/>
      <c r="O84" s="18" t="n"/>
      <c r="P84" s="21" t="n"/>
      <c r="Q84" s="17" t="n"/>
      <c r="R84" s="37" t="n"/>
      <c r="S84" s="23" t="n"/>
      <c r="T84" s="23" t="n"/>
      <c r="U84" s="20" t="n"/>
      <c r="V84" s="23" t="n"/>
      <c r="W84" s="23" t="n"/>
      <c r="X84" s="27">
        <f>IF($A84="","",IF(OR($V84="",$W84=""),"",IFERROR($V84-$W84,"")))</f>
        <v/>
      </c>
      <c r="Y84" s="27">
        <f>IF($A84="","",IF(OR($M84="",$T84=""),"",IFERROR($T84-$M84,"")))</f>
        <v/>
      </c>
      <c r="Z84" s="28">
        <f>IF($A84="","",IF(OR($X84="",$Y84=""),"",IFERROR(IF(AND($X84&gt;0,$Y84&gt;0),$Y84/$X84,""),"")))</f>
        <v/>
      </c>
      <c r="AA84" s="27">
        <f>IF($A84="","",IF(OR($M84="",$N84="",$V84=""),"",IFERROR($M84/$N84+$V84,"")))</f>
        <v/>
      </c>
      <c r="AB84" s="27">
        <f>IF($A84="","",IF(OR($T84="",$U84="",$W84=""),"",IFERROR($T84/$U84+$W84,"")))</f>
        <v/>
      </c>
      <c r="AC84" s="29">
        <f>IF($A84="","",IF(OR($AA84="",$AB84=""),"Needs inputs",IF($AB84&lt;$AA84,"Replace lower annualized",IF($AA84&lt;$AB84,"Repair lower annualized","Same annualized cost"))))</f>
        <v/>
      </c>
      <c r="AD84" s="17" t="n"/>
      <c r="AE84" s="17" t="n"/>
      <c r="AF84" s="29">
        <f>IF($A84="","",IFERROR(IF(OR($G84="",$M84="",$N84="",$T84="",$U84="",$V84="",$W84=""),"Complete cost, life, and energy inputs",IF(OR($G84&gt;=Assumptions!$B$4,$X84&lt;=0,AND($Z84&lt;&gt;"",$Z84&gt;Assumptions!$B$5)),IF($G84&gt;=Assumptions!$B$4,"Age threshold, ","")&amp;IF($X84&lt;=0,"Energy estimate, ","")&amp;IF(AND($Z84&lt;&gt;"",$Z84&gt;Assumptions!$B$5),"Payback limit, ","")&amp;"Human check","No assumption alert")),"Check numeric inputs"))</f>
        <v/>
      </c>
    </row>
    <row r="85" ht="24" customHeight="1">
      <c r="A85" s="17" t="n"/>
      <c r="B85" s="18" t="n"/>
      <c r="C85" s="18" t="n"/>
      <c r="D85" s="18" t="n"/>
      <c r="E85" s="17" t="n"/>
      <c r="F85" s="36" t="n"/>
      <c r="G85" s="20" t="n"/>
      <c r="H85" s="18" t="n"/>
      <c r="I85" s="21" t="n"/>
      <c r="J85" s="17" t="n"/>
      <c r="K85" s="37" t="n"/>
      <c r="L85" s="23" t="n"/>
      <c r="M85" s="23" t="n"/>
      <c r="N85" s="20" t="n"/>
      <c r="O85" s="18" t="n"/>
      <c r="P85" s="21" t="n"/>
      <c r="Q85" s="17" t="n"/>
      <c r="R85" s="37" t="n"/>
      <c r="S85" s="23" t="n"/>
      <c r="T85" s="23" t="n"/>
      <c r="U85" s="20" t="n"/>
      <c r="V85" s="23" t="n"/>
      <c r="W85" s="23" t="n"/>
      <c r="X85" s="24">
        <f>IF($A85="","",IF(OR($V85="",$W85=""),"",IFERROR($V85-$W85,"")))</f>
        <v/>
      </c>
      <c r="Y85" s="24">
        <f>IF($A85="","",IF(OR($M85="",$T85=""),"",IFERROR($T85-$M85,"")))</f>
        <v/>
      </c>
      <c r="Z85" s="25">
        <f>IF($A85="","",IF(OR($X85="",$Y85=""),"",IFERROR(IF(AND($X85&gt;0,$Y85&gt;0),$Y85/$X85,""),"")))</f>
        <v/>
      </c>
      <c r="AA85" s="24">
        <f>IF($A85="","",IF(OR($M85="",$N85="",$V85=""),"",IFERROR($M85/$N85+$V85,"")))</f>
        <v/>
      </c>
      <c r="AB85" s="24">
        <f>IF($A85="","",IF(OR($T85="",$U85="",$W85=""),"",IFERROR($T85/$U85+$W85,"")))</f>
        <v/>
      </c>
      <c r="AC85" s="26">
        <f>IF($A85="","",IF(OR($AA85="",$AB85=""),"Needs inputs",IF($AB85&lt;$AA85,"Replace lower annualized",IF($AA85&lt;$AB85,"Repair lower annualized","Same annualized cost"))))</f>
        <v/>
      </c>
      <c r="AD85" s="17" t="n"/>
      <c r="AE85" s="17" t="n"/>
      <c r="AF85" s="26">
        <f>IF($A85="","",IFERROR(IF(OR($G85="",$M85="",$N85="",$T85="",$U85="",$V85="",$W85=""),"Complete cost, life, and energy inputs",IF(OR($G85&gt;=Assumptions!$B$4,$X85&lt;=0,AND($Z85&lt;&gt;"",$Z85&gt;Assumptions!$B$5)),IF($G85&gt;=Assumptions!$B$4,"Age threshold, ","")&amp;IF($X85&lt;=0,"Energy estimate, ","")&amp;IF(AND($Z85&lt;&gt;"",$Z85&gt;Assumptions!$B$5),"Payback limit, ","")&amp;"Human check","No assumption alert")),"Check numeric inputs"))</f>
        <v/>
      </c>
    </row>
    <row r="86" ht="24" customHeight="1">
      <c r="A86" s="17" t="n"/>
      <c r="B86" s="18" t="n"/>
      <c r="C86" s="18" t="n"/>
      <c r="D86" s="18" t="n"/>
      <c r="E86" s="17" t="n"/>
      <c r="F86" s="36" t="n"/>
      <c r="G86" s="20" t="n"/>
      <c r="H86" s="18" t="n"/>
      <c r="I86" s="21" t="n"/>
      <c r="J86" s="17" t="n"/>
      <c r="K86" s="37" t="n"/>
      <c r="L86" s="23" t="n"/>
      <c r="M86" s="23" t="n"/>
      <c r="N86" s="20" t="n"/>
      <c r="O86" s="18" t="n"/>
      <c r="P86" s="21" t="n"/>
      <c r="Q86" s="17" t="n"/>
      <c r="R86" s="37" t="n"/>
      <c r="S86" s="23" t="n"/>
      <c r="T86" s="23" t="n"/>
      <c r="U86" s="20" t="n"/>
      <c r="V86" s="23" t="n"/>
      <c r="W86" s="23" t="n"/>
      <c r="X86" s="27">
        <f>IF($A86="","",IF(OR($V86="",$W86=""),"",IFERROR($V86-$W86,"")))</f>
        <v/>
      </c>
      <c r="Y86" s="27">
        <f>IF($A86="","",IF(OR($M86="",$T86=""),"",IFERROR($T86-$M86,"")))</f>
        <v/>
      </c>
      <c r="Z86" s="28">
        <f>IF($A86="","",IF(OR($X86="",$Y86=""),"",IFERROR(IF(AND($X86&gt;0,$Y86&gt;0),$Y86/$X86,""),"")))</f>
        <v/>
      </c>
      <c r="AA86" s="27">
        <f>IF($A86="","",IF(OR($M86="",$N86="",$V86=""),"",IFERROR($M86/$N86+$V86,"")))</f>
        <v/>
      </c>
      <c r="AB86" s="27">
        <f>IF($A86="","",IF(OR($T86="",$U86="",$W86=""),"",IFERROR($T86/$U86+$W86,"")))</f>
        <v/>
      </c>
      <c r="AC86" s="29">
        <f>IF($A86="","",IF(OR($AA86="",$AB86=""),"Needs inputs",IF($AB86&lt;$AA86,"Replace lower annualized",IF($AA86&lt;$AB86,"Repair lower annualized","Same annualized cost"))))</f>
        <v/>
      </c>
      <c r="AD86" s="17" t="n"/>
      <c r="AE86" s="17" t="n"/>
      <c r="AF86" s="29">
        <f>IF($A86="","",IFERROR(IF(OR($G86="",$M86="",$N86="",$T86="",$U86="",$V86="",$W86=""),"Complete cost, life, and energy inputs",IF(OR($G86&gt;=Assumptions!$B$4,$X86&lt;=0,AND($Z86&lt;&gt;"",$Z86&gt;Assumptions!$B$5)),IF($G86&gt;=Assumptions!$B$4,"Age threshold, ","")&amp;IF($X86&lt;=0,"Energy estimate, ","")&amp;IF(AND($Z86&lt;&gt;"",$Z86&gt;Assumptions!$B$5),"Payback limit, ","")&amp;"Human check","No assumption alert")),"Check numeric inputs"))</f>
        <v/>
      </c>
    </row>
    <row r="87" ht="24" customHeight="1">
      <c r="A87" s="17" t="n"/>
      <c r="B87" s="18" t="n"/>
      <c r="C87" s="18" t="n"/>
      <c r="D87" s="18" t="n"/>
      <c r="E87" s="17" t="n"/>
      <c r="F87" s="36" t="n"/>
      <c r="G87" s="20" t="n"/>
      <c r="H87" s="18" t="n"/>
      <c r="I87" s="21" t="n"/>
      <c r="J87" s="17" t="n"/>
      <c r="K87" s="37" t="n"/>
      <c r="L87" s="23" t="n"/>
      <c r="M87" s="23" t="n"/>
      <c r="N87" s="20" t="n"/>
      <c r="O87" s="18" t="n"/>
      <c r="P87" s="21" t="n"/>
      <c r="Q87" s="17" t="n"/>
      <c r="R87" s="37" t="n"/>
      <c r="S87" s="23" t="n"/>
      <c r="T87" s="23" t="n"/>
      <c r="U87" s="20" t="n"/>
      <c r="V87" s="23" t="n"/>
      <c r="W87" s="23" t="n"/>
      <c r="X87" s="24">
        <f>IF($A87="","",IF(OR($V87="",$W87=""),"",IFERROR($V87-$W87,"")))</f>
        <v/>
      </c>
      <c r="Y87" s="24">
        <f>IF($A87="","",IF(OR($M87="",$T87=""),"",IFERROR($T87-$M87,"")))</f>
        <v/>
      </c>
      <c r="Z87" s="25">
        <f>IF($A87="","",IF(OR($X87="",$Y87=""),"",IFERROR(IF(AND($X87&gt;0,$Y87&gt;0),$Y87/$X87,""),"")))</f>
        <v/>
      </c>
      <c r="AA87" s="24">
        <f>IF($A87="","",IF(OR($M87="",$N87="",$V87=""),"",IFERROR($M87/$N87+$V87,"")))</f>
        <v/>
      </c>
      <c r="AB87" s="24">
        <f>IF($A87="","",IF(OR($T87="",$U87="",$W87=""),"",IFERROR($T87/$U87+$W87,"")))</f>
        <v/>
      </c>
      <c r="AC87" s="26">
        <f>IF($A87="","",IF(OR($AA87="",$AB87=""),"Needs inputs",IF($AB87&lt;$AA87,"Replace lower annualized",IF($AA87&lt;$AB87,"Repair lower annualized","Same annualized cost"))))</f>
        <v/>
      </c>
      <c r="AD87" s="17" t="n"/>
      <c r="AE87" s="17" t="n"/>
      <c r="AF87" s="26">
        <f>IF($A87="","",IFERROR(IF(OR($G87="",$M87="",$N87="",$T87="",$U87="",$V87="",$W87=""),"Complete cost, life, and energy inputs",IF(OR($G87&gt;=Assumptions!$B$4,$X87&lt;=0,AND($Z87&lt;&gt;"",$Z87&gt;Assumptions!$B$5)),IF($G87&gt;=Assumptions!$B$4,"Age threshold, ","")&amp;IF($X87&lt;=0,"Energy estimate, ","")&amp;IF(AND($Z87&lt;&gt;"",$Z87&gt;Assumptions!$B$5),"Payback limit, ","")&amp;"Human check","No assumption alert")),"Check numeric inputs"))</f>
        <v/>
      </c>
    </row>
    <row r="88" ht="24" customHeight="1">
      <c r="A88" s="17" t="n"/>
      <c r="B88" s="18" t="n"/>
      <c r="C88" s="18" t="n"/>
      <c r="D88" s="18" t="n"/>
      <c r="E88" s="17" t="n"/>
      <c r="F88" s="36" t="n"/>
      <c r="G88" s="20" t="n"/>
      <c r="H88" s="18" t="n"/>
      <c r="I88" s="21" t="n"/>
      <c r="J88" s="17" t="n"/>
      <c r="K88" s="37" t="n"/>
      <c r="L88" s="23" t="n"/>
      <c r="M88" s="23" t="n"/>
      <c r="N88" s="20" t="n"/>
      <c r="O88" s="18" t="n"/>
      <c r="P88" s="21" t="n"/>
      <c r="Q88" s="17" t="n"/>
      <c r="R88" s="37" t="n"/>
      <c r="S88" s="23" t="n"/>
      <c r="T88" s="23" t="n"/>
      <c r="U88" s="20" t="n"/>
      <c r="V88" s="23" t="n"/>
      <c r="W88" s="23" t="n"/>
      <c r="X88" s="27">
        <f>IF($A88="","",IF(OR($V88="",$W88=""),"",IFERROR($V88-$W88,"")))</f>
        <v/>
      </c>
      <c r="Y88" s="27">
        <f>IF($A88="","",IF(OR($M88="",$T88=""),"",IFERROR($T88-$M88,"")))</f>
        <v/>
      </c>
      <c r="Z88" s="28">
        <f>IF($A88="","",IF(OR($X88="",$Y88=""),"",IFERROR(IF(AND($X88&gt;0,$Y88&gt;0),$Y88/$X88,""),"")))</f>
        <v/>
      </c>
      <c r="AA88" s="27">
        <f>IF($A88="","",IF(OR($M88="",$N88="",$V88=""),"",IFERROR($M88/$N88+$V88,"")))</f>
        <v/>
      </c>
      <c r="AB88" s="27">
        <f>IF($A88="","",IF(OR($T88="",$U88="",$W88=""),"",IFERROR($T88/$U88+$W88,"")))</f>
        <v/>
      </c>
      <c r="AC88" s="29">
        <f>IF($A88="","",IF(OR($AA88="",$AB88=""),"Needs inputs",IF($AB88&lt;$AA88,"Replace lower annualized",IF($AA88&lt;$AB88,"Repair lower annualized","Same annualized cost"))))</f>
        <v/>
      </c>
      <c r="AD88" s="17" t="n"/>
      <c r="AE88" s="17" t="n"/>
      <c r="AF88" s="29">
        <f>IF($A88="","",IFERROR(IF(OR($G88="",$M88="",$N88="",$T88="",$U88="",$V88="",$W88=""),"Complete cost, life, and energy inputs",IF(OR($G88&gt;=Assumptions!$B$4,$X88&lt;=0,AND($Z88&lt;&gt;"",$Z88&gt;Assumptions!$B$5)),IF($G88&gt;=Assumptions!$B$4,"Age threshold, ","")&amp;IF($X88&lt;=0,"Energy estimate, ","")&amp;IF(AND($Z88&lt;&gt;"",$Z88&gt;Assumptions!$B$5),"Payback limit, ","")&amp;"Human check","No assumption alert")),"Check numeric inputs"))</f>
        <v/>
      </c>
    </row>
    <row r="89" ht="24" customHeight="1">
      <c r="A89" s="17" t="n"/>
      <c r="B89" s="18" t="n"/>
      <c r="C89" s="18" t="n"/>
      <c r="D89" s="18" t="n"/>
      <c r="E89" s="17" t="n"/>
      <c r="F89" s="36" t="n"/>
      <c r="G89" s="20" t="n"/>
      <c r="H89" s="18" t="n"/>
      <c r="I89" s="21" t="n"/>
      <c r="J89" s="17" t="n"/>
      <c r="K89" s="37" t="n"/>
      <c r="L89" s="23" t="n"/>
      <c r="M89" s="23" t="n"/>
      <c r="N89" s="20" t="n"/>
      <c r="O89" s="18" t="n"/>
      <c r="P89" s="21" t="n"/>
      <c r="Q89" s="17" t="n"/>
      <c r="R89" s="37" t="n"/>
      <c r="S89" s="23" t="n"/>
      <c r="T89" s="23" t="n"/>
      <c r="U89" s="20" t="n"/>
      <c r="V89" s="23" t="n"/>
      <c r="W89" s="23" t="n"/>
      <c r="X89" s="24">
        <f>IF($A89="","",IF(OR($V89="",$W89=""),"",IFERROR($V89-$W89,"")))</f>
        <v/>
      </c>
      <c r="Y89" s="24">
        <f>IF($A89="","",IF(OR($M89="",$T89=""),"",IFERROR($T89-$M89,"")))</f>
        <v/>
      </c>
      <c r="Z89" s="25">
        <f>IF($A89="","",IF(OR($X89="",$Y89=""),"",IFERROR(IF(AND($X89&gt;0,$Y89&gt;0),$Y89/$X89,""),"")))</f>
        <v/>
      </c>
      <c r="AA89" s="24">
        <f>IF($A89="","",IF(OR($M89="",$N89="",$V89=""),"",IFERROR($M89/$N89+$V89,"")))</f>
        <v/>
      </c>
      <c r="AB89" s="24">
        <f>IF($A89="","",IF(OR($T89="",$U89="",$W89=""),"",IFERROR($T89/$U89+$W89,"")))</f>
        <v/>
      </c>
      <c r="AC89" s="26">
        <f>IF($A89="","",IF(OR($AA89="",$AB89=""),"Needs inputs",IF($AB89&lt;$AA89,"Replace lower annualized",IF($AA89&lt;$AB89,"Repair lower annualized","Same annualized cost"))))</f>
        <v/>
      </c>
      <c r="AD89" s="17" t="n"/>
      <c r="AE89" s="17" t="n"/>
      <c r="AF89" s="26">
        <f>IF($A89="","",IFERROR(IF(OR($G89="",$M89="",$N89="",$T89="",$U89="",$V89="",$W89=""),"Complete cost, life, and energy inputs",IF(OR($G89&gt;=Assumptions!$B$4,$X89&lt;=0,AND($Z89&lt;&gt;"",$Z89&gt;Assumptions!$B$5)),IF($G89&gt;=Assumptions!$B$4,"Age threshold, ","")&amp;IF($X89&lt;=0,"Energy estimate, ","")&amp;IF(AND($Z89&lt;&gt;"",$Z89&gt;Assumptions!$B$5),"Payback limit, ","")&amp;"Human check","No assumption alert")),"Check numeric inputs"))</f>
        <v/>
      </c>
    </row>
    <row r="90" ht="24" customHeight="1">
      <c r="A90" s="17" t="n"/>
      <c r="B90" s="18" t="n"/>
      <c r="C90" s="18" t="n"/>
      <c r="D90" s="18" t="n"/>
      <c r="E90" s="17" t="n"/>
      <c r="F90" s="36" t="n"/>
      <c r="G90" s="20" t="n"/>
      <c r="H90" s="18" t="n"/>
      <c r="I90" s="21" t="n"/>
      <c r="J90" s="17" t="n"/>
      <c r="K90" s="37" t="n"/>
      <c r="L90" s="23" t="n"/>
      <c r="M90" s="23" t="n"/>
      <c r="N90" s="20" t="n"/>
      <c r="O90" s="18" t="n"/>
      <c r="P90" s="21" t="n"/>
      <c r="Q90" s="17" t="n"/>
      <c r="R90" s="37" t="n"/>
      <c r="S90" s="23" t="n"/>
      <c r="T90" s="23" t="n"/>
      <c r="U90" s="20" t="n"/>
      <c r="V90" s="23" t="n"/>
      <c r="W90" s="23" t="n"/>
      <c r="X90" s="27">
        <f>IF($A90="","",IF(OR($V90="",$W90=""),"",IFERROR($V90-$W90,"")))</f>
        <v/>
      </c>
      <c r="Y90" s="27">
        <f>IF($A90="","",IF(OR($M90="",$T90=""),"",IFERROR($T90-$M90,"")))</f>
        <v/>
      </c>
      <c r="Z90" s="28">
        <f>IF($A90="","",IF(OR($X90="",$Y90=""),"",IFERROR(IF(AND($X90&gt;0,$Y90&gt;0),$Y90/$X90,""),"")))</f>
        <v/>
      </c>
      <c r="AA90" s="27">
        <f>IF($A90="","",IF(OR($M90="",$N90="",$V90=""),"",IFERROR($M90/$N90+$V90,"")))</f>
        <v/>
      </c>
      <c r="AB90" s="27">
        <f>IF($A90="","",IF(OR($T90="",$U90="",$W90=""),"",IFERROR($T90/$U90+$W90,"")))</f>
        <v/>
      </c>
      <c r="AC90" s="29">
        <f>IF($A90="","",IF(OR($AA90="",$AB90=""),"Needs inputs",IF($AB90&lt;$AA90,"Replace lower annualized",IF($AA90&lt;$AB90,"Repair lower annualized","Same annualized cost"))))</f>
        <v/>
      </c>
      <c r="AD90" s="17" t="n"/>
      <c r="AE90" s="17" t="n"/>
      <c r="AF90" s="29">
        <f>IF($A90="","",IFERROR(IF(OR($G90="",$M90="",$N90="",$T90="",$U90="",$V90="",$W90=""),"Complete cost, life, and energy inputs",IF(OR($G90&gt;=Assumptions!$B$4,$X90&lt;=0,AND($Z90&lt;&gt;"",$Z90&gt;Assumptions!$B$5)),IF($G90&gt;=Assumptions!$B$4,"Age threshold, ","")&amp;IF($X90&lt;=0,"Energy estimate, ","")&amp;IF(AND($Z90&lt;&gt;"",$Z90&gt;Assumptions!$B$5),"Payback limit, ","")&amp;"Human check","No assumption alert")),"Check numeric inputs"))</f>
        <v/>
      </c>
    </row>
    <row r="91" ht="24" customHeight="1">
      <c r="A91" s="17" t="n"/>
      <c r="B91" s="18" t="n"/>
      <c r="C91" s="18" t="n"/>
      <c r="D91" s="18" t="n"/>
      <c r="E91" s="17" t="n"/>
      <c r="F91" s="36" t="n"/>
      <c r="G91" s="20" t="n"/>
      <c r="H91" s="18" t="n"/>
      <c r="I91" s="21" t="n"/>
      <c r="J91" s="17" t="n"/>
      <c r="K91" s="37" t="n"/>
      <c r="L91" s="23" t="n"/>
      <c r="M91" s="23" t="n"/>
      <c r="N91" s="20" t="n"/>
      <c r="O91" s="18" t="n"/>
      <c r="P91" s="21" t="n"/>
      <c r="Q91" s="17" t="n"/>
      <c r="R91" s="37" t="n"/>
      <c r="S91" s="23" t="n"/>
      <c r="T91" s="23" t="n"/>
      <c r="U91" s="20" t="n"/>
      <c r="V91" s="23" t="n"/>
      <c r="W91" s="23" t="n"/>
      <c r="X91" s="24">
        <f>IF($A91="","",IF(OR($V91="",$W91=""),"",IFERROR($V91-$W91,"")))</f>
        <v/>
      </c>
      <c r="Y91" s="24">
        <f>IF($A91="","",IF(OR($M91="",$T91=""),"",IFERROR($T91-$M91,"")))</f>
        <v/>
      </c>
      <c r="Z91" s="25">
        <f>IF($A91="","",IF(OR($X91="",$Y91=""),"",IFERROR(IF(AND($X91&gt;0,$Y91&gt;0),$Y91/$X91,""),"")))</f>
        <v/>
      </c>
      <c r="AA91" s="24">
        <f>IF($A91="","",IF(OR($M91="",$N91="",$V91=""),"",IFERROR($M91/$N91+$V91,"")))</f>
        <v/>
      </c>
      <c r="AB91" s="24">
        <f>IF($A91="","",IF(OR($T91="",$U91="",$W91=""),"",IFERROR($T91/$U91+$W91,"")))</f>
        <v/>
      </c>
      <c r="AC91" s="26">
        <f>IF($A91="","",IF(OR($AA91="",$AB91=""),"Needs inputs",IF($AB91&lt;$AA91,"Replace lower annualized",IF($AA91&lt;$AB91,"Repair lower annualized","Same annualized cost"))))</f>
        <v/>
      </c>
      <c r="AD91" s="17" t="n"/>
      <c r="AE91" s="17" t="n"/>
      <c r="AF91" s="26">
        <f>IF($A91="","",IFERROR(IF(OR($G91="",$M91="",$N91="",$T91="",$U91="",$V91="",$W91=""),"Complete cost, life, and energy inputs",IF(OR($G91&gt;=Assumptions!$B$4,$X91&lt;=0,AND($Z91&lt;&gt;"",$Z91&gt;Assumptions!$B$5)),IF($G91&gt;=Assumptions!$B$4,"Age threshold, ","")&amp;IF($X91&lt;=0,"Energy estimate, ","")&amp;IF(AND($Z91&lt;&gt;"",$Z91&gt;Assumptions!$B$5),"Payback limit, ","")&amp;"Human check","No assumption alert")),"Check numeric inputs"))</f>
        <v/>
      </c>
    </row>
    <row r="92" ht="24" customHeight="1">
      <c r="A92" s="17" t="n"/>
      <c r="B92" s="18" t="n"/>
      <c r="C92" s="18" t="n"/>
      <c r="D92" s="18" t="n"/>
      <c r="E92" s="17" t="n"/>
      <c r="F92" s="36" t="n"/>
      <c r="G92" s="20" t="n"/>
      <c r="H92" s="18" t="n"/>
      <c r="I92" s="21" t="n"/>
      <c r="J92" s="17" t="n"/>
      <c r="K92" s="37" t="n"/>
      <c r="L92" s="23" t="n"/>
      <c r="M92" s="23" t="n"/>
      <c r="N92" s="20" t="n"/>
      <c r="O92" s="18" t="n"/>
      <c r="P92" s="21" t="n"/>
      <c r="Q92" s="17" t="n"/>
      <c r="R92" s="37" t="n"/>
      <c r="S92" s="23" t="n"/>
      <c r="T92" s="23" t="n"/>
      <c r="U92" s="20" t="n"/>
      <c r="V92" s="23" t="n"/>
      <c r="W92" s="23" t="n"/>
      <c r="X92" s="27">
        <f>IF($A92="","",IF(OR($V92="",$W92=""),"",IFERROR($V92-$W92,"")))</f>
        <v/>
      </c>
      <c r="Y92" s="27">
        <f>IF($A92="","",IF(OR($M92="",$T92=""),"",IFERROR($T92-$M92,"")))</f>
        <v/>
      </c>
      <c r="Z92" s="28">
        <f>IF($A92="","",IF(OR($X92="",$Y92=""),"",IFERROR(IF(AND($X92&gt;0,$Y92&gt;0),$Y92/$X92,""),"")))</f>
        <v/>
      </c>
      <c r="AA92" s="27">
        <f>IF($A92="","",IF(OR($M92="",$N92="",$V92=""),"",IFERROR($M92/$N92+$V92,"")))</f>
        <v/>
      </c>
      <c r="AB92" s="27">
        <f>IF($A92="","",IF(OR($T92="",$U92="",$W92=""),"",IFERROR($T92/$U92+$W92,"")))</f>
        <v/>
      </c>
      <c r="AC92" s="29">
        <f>IF($A92="","",IF(OR($AA92="",$AB92=""),"Needs inputs",IF($AB92&lt;$AA92,"Replace lower annualized",IF($AA92&lt;$AB92,"Repair lower annualized","Same annualized cost"))))</f>
        <v/>
      </c>
      <c r="AD92" s="17" t="n"/>
      <c r="AE92" s="17" t="n"/>
      <c r="AF92" s="29">
        <f>IF($A92="","",IFERROR(IF(OR($G92="",$M92="",$N92="",$T92="",$U92="",$V92="",$W92=""),"Complete cost, life, and energy inputs",IF(OR($G92&gt;=Assumptions!$B$4,$X92&lt;=0,AND($Z92&lt;&gt;"",$Z92&gt;Assumptions!$B$5)),IF($G92&gt;=Assumptions!$B$4,"Age threshold, ","")&amp;IF($X92&lt;=0,"Energy estimate, ","")&amp;IF(AND($Z92&lt;&gt;"",$Z92&gt;Assumptions!$B$5),"Payback limit, ","")&amp;"Human check","No assumption alert")),"Check numeric inputs"))</f>
        <v/>
      </c>
    </row>
    <row r="93" ht="24" customHeight="1">
      <c r="A93" s="17" t="n"/>
      <c r="B93" s="18" t="n"/>
      <c r="C93" s="18" t="n"/>
      <c r="D93" s="18" t="n"/>
      <c r="E93" s="17" t="n"/>
      <c r="F93" s="36" t="n"/>
      <c r="G93" s="20" t="n"/>
      <c r="H93" s="18" t="n"/>
      <c r="I93" s="21" t="n"/>
      <c r="J93" s="17" t="n"/>
      <c r="K93" s="37" t="n"/>
      <c r="L93" s="23" t="n"/>
      <c r="M93" s="23" t="n"/>
      <c r="N93" s="20" t="n"/>
      <c r="O93" s="18" t="n"/>
      <c r="P93" s="21" t="n"/>
      <c r="Q93" s="17" t="n"/>
      <c r="R93" s="37" t="n"/>
      <c r="S93" s="23" t="n"/>
      <c r="T93" s="23" t="n"/>
      <c r="U93" s="20" t="n"/>
      <c r="V93" s="23" t="n"/>
      <c r="W93" s="23" t="n"/>
      <c r="X93" s="24">
        <f>IF($A93="","",IF(OR($V93="",$W93=""),"",IFERROR($V93-$W93,"")))</f>
        <v/>
      </c>
      <c r="Y93" s="24">
        <f>IF($A93="","",IF(OR($M93="",$T93=""),"",IFERROR($T93-$M93,"")))</f>
        <v/>
      </c>
      <c r="Z93" s="25">
        <f>IF($A93="","",IF(OR($X93="",$Y93=""),"",IFERROR(IF(AND($X93&gt;0,$Y93&gt;0),$Y93/$X93,""),"")))</f>
        <v/>
      </c>
      <c r="AA93" s="24">
        <f>IF($A93="","",IF(OR($M93="",$N93="",$V93=""),"",IFERROR($M93/$N93+$V93,"")))</f>
        <v/>
      </c>
      <c r="AB93" s="24">
        <f>IF($A93="","",IF(OR($T93="",$U93="",$W93=""),"",IFERROR($T93/$U93+$W93,"")))</f>
        <v/>
      </c>
      <c r="AC93" s="26">
        <f>IF($A93="","",IF(OR($AA93="",$AB93=""),"Needs inputs",IF($AB93&lt;$AA93,"Replace lower annualized",IF($AA93&lt;$AB93,"Repair lower annualized","Same annualized cost"))))</f>
        <v/>
      </c>
      <c r="AD93" s="17" t="n"/>
      <c r="AE93" s="17" t="n"/>
      <c r="AF93" s="26">
        <f>IF($A93="","",IFERROR(IF(OR($G93="",$M93="",$N93="",$T93="",$U93="",$V93="",$W93=""),"Complete cost, life, and energy inputs",IF(OR($G93&gt;=Assumptions!$B$4,$X93&lt;=0,AND($Z93&lt;&gt;"",$Z93&gt;Assumptions!$B$5)),IF($G93&gt;=Assumptions!$B$4,"Age threshold, ","")&amp;IF($X93&lt;=0,"Energy estimate, ","")&amp;IF(AND($Z93&lt;&gt;"",$Z93&gt;Assumptions!$B$5),"Payback limit, ","")&amp;"Human check","No assumption alert")),"Check numeric inputs"))</f>
        <v/>
      </c>
    </row>
    <row r="94" ht="24" customHeight="1">
      <c r="A94" s="17" t="n"/>
      <c r="B94" s="18" t="n"/>
      <c r="C94" s="18" t="n"/>
      <c r="D94" s="18" t="n"/>
      <c r="E94" s="17" t="n"/>
      <c r="F94" s="36" t="n"/>
      <c r="G94" s="20" t="n"/>
      <c r="H94" s="18" t="n"/>
      <c r="I94" s="21" t="n"/>
      <c r="J94" s="17" t="n"/>
      <c r="K94" s="37" t="n"/>
      <c r="L94" s="23" t="n"/>
      <c r="M94" s="23" t="n"/>
      <c r="N94" s="20" t="n"/>
      <c r="O94" s="18" t="n"/>
      <c r="P94" s="21" t="n"/>
      <c r="Q94" s="17" t="n"/>
      <c r="R94" s="37" t="n"/>
      <c r="S94" s="23" t="n"/>
      <c r="T94" s="23" t="n"/>
      <c r="U94" s="20" t="n"/>
      <c r="V94" s="23" t="n"/>
      <c r="W94" s="23" t="n"/>
      <c r="X94" s="27">
        <f>IF($A94="","",IF(OR($V94="",$W94=""),"",IFERROR($V94-$W94,"")))</f>
        <v/>
      </c>
      <c r="Y94" s="27">
        <f>IF($A94="","",IF(OR($M94="",$T94=""),"",IFERROR($T94-$M94,"")))</f>
        <v/>
      </c>
      <c r="Z94" s="28">
        <f>IF($A94="","",IF(OR($X94="",$Y94=""),"",IFERROR(IF(AND($X94&gt;0,$Y94&gt;0),$Y94/$X94,""),"")))</f>
        <v/>
      </c>
      <c r="AA94" s="27">
        <f>IF($A94="","",IF(OR($M94="",$N94="",$V94=""),"",IFERROR($M94/$N94+$V94,"")))</f>
        <v/>
      </c>
      <c r="AB94" s="27">
        <f>IF($A94="","",IF(OR($T94="",$U94="",$W94=""),"",IFERROR($T94/$U94+$W94,"")))</f>
        <v/>
      </c>
      <c r="AC94" s="29">
        <f>IF($A94="","",IF(OR($AA94="",$AB94=""),"Needs inputs",IF($AB94&lt;$AA94,"Replace lower annualized",IF($AA94&lt;$AB94,"Repair lower annualized","Same annualized cost"))))</f>
        <v/>
      </c>
      <c r="AD94" s="17" t="n"/>
      <c r="AE94" s="17" t="n"/>
      <c r="AF94" s="29">
        <f>IF($A94="","",IFERROR(IF(OR($G94="",$M94="",$N94="",$T94="",$U94="",$V94="",$W94=""),"Complete cost, life, and energy inputs",IF(OR($G94&gt;=Assumptions!$B$4,$X94&lt;=0,AND($Z94&lt;&gt;"",$Z94&gt;Assumptions!$B$5)),IF($G94&gt;=Assumptions!$B$4,"Age threshold, ","")&amp;IF($X94&lt;=0,"Energy estimate, ","")&amp;IF(AND($Z94&lt;&gt;"",$Z94&gt;Assumptions!$B$5),"Payback limit, ","")&amp;"Human check","No assumption alert")),"Check numeric inputs"))</f>
        <v/>
      </c>
    </row>
    <row r="95" ht="24" customHeight="1">
      <c r="A95" s="17" t="n"/>
      <c r="B95" s="18" t="n"/>
      <c r="C95" s="18" t="n"/>
      <c r="D95" s="18" t="n"/>
      <c r="E95" s="17" t="n"/>
      <c r="F95" s="36" t="n"/>
      <c r="G95" s="20" t="n"/>
      <c r="H95" s="18" t="n"/>
      <c r="I95" s="21" t="n"/>
      <c r="J95" s="17" t="n"/>
      <c r="K95" s="37" t="n"/>
      <c r="L95" s="23" t="n"/>
      <c r="M95" s="23" t="n"/>
      <c r="N95" s="20" t="n"/>
      <c r="O95" s="18" t="n"/>
      <c r="P95" s="21" t="n"/>
      <c r="Q95" s="17" t="n"/>
      <c r="R95" s="37" t="n"/>
      <c r="S95" s="23" t="n"/>
      <c r="T95" s="23" t="n"/>
      <c r="U95" s="20" t="n"/>
      <c r="V95" s="23" t="n"/>
      <c r="W95" s="23" t="n"/>
      <c r="X95" s="24">
        <f>IF($A95="","",IF(OR($V95="",$W95=""),"",IFERROR($V95-$W95,"")))</f>
        <v/>
      </c>
      <c r="Y95" s="24">
        <f>IF($A95="","",IF(OR($M95="",$T95=""),"",IFERROR($T95-$M95,"")))</f>
        <v/>
      </c>
      <c r="Z95" s="25">
        <f>IF($A95="","",IF(OR($X95="",$Y95=""),"",IFERROR(IF(AND($X95&gt;0,$Y95&gt;0),$Y95/$X95,""),"")))</f>
        <v/>
      </c>
      <c r="AA95" s="24">
        <f>IF($A95="","",IF(OR($M95="",$N95="",$V95=""),"",IFERROR($M95/$N95+$V95,"")))</f>
        <v/>
      </c>
      <c r="AB95" s="24">
        <f>IF($A95="","",IF(OR($T95="",$U95="",$W95=""),"",IFERROR($T95/$U95+$W95,"")))</f>
        <v/>
      </c>
      <c r="AC95" s="26">
        <f>IF($A95="","",IF(OR($AA95="",$AB95=""),"Needs inputs",IF($AB95&lt;$AA95,"Replace lower annualized",IF($AA95&lt;$AB95,"Repair lower annualized","Same annualized cost"))))</f>
        <v/>
      </c>
      <c r="AD95" s="17" t="n"/>
      <c r="AE95" s="17" t="n"/>
      <c r="AF95" s="26">
        <f>IF($A95="","",IFERROR(IF(OR($G95="",$M95="",$N95="",$T95="",$U95="",$V95="",$W95=""),"Complete cost, life, and energy inputs",IF(OR($G95&gt;=Assumptions!$B$4,$X95&lt;=0,AND($Z95&lt;&gt;"",$Z95&gt;Assumptions!$B$5)),IF($G95&gt;=Assumptions!$B$4,"Age threshold, ","")&amp;IF($X95&lt;=0,"Energy estimate, ","")&amp;IF(AND($Z95&lt;&gt;"",$Z95&gt;Assumptions!$B$5),"Payback limit, ","")&amp;"Human check","No assumption alert")),"Check numeric inputs"))</f>
        <v/>
      </c>
    </row>
    <row r="96" ht="24" customHeight="1">
      <c r="A96" s="17" t="n"/>
      <c r="B96" s="18" t="n"/>
      <c r="C96" s="18" t="n"/>
      <c r="D96" s="18" t="n"/>
      <c r="E96" s="17" t="n"/>
      <c r="F96" s="36" t="n"/>
      <c r="G96" s="20" t="n"/>
      <c r="H96" s="18" t="n"/>
      <c r="I96" s="21" t="n"/>
      <c r="J96" s="17" t="n"/>
      <c r="K96" s="37" t="n"/>
      <c r="L96" s="23" t="n"/>
      <c r="M96" s="23" t="n"/>
      <c r="N96" s="20" t="n"/>
      <c r="O96" s="18" t="n"/>
      <c r="P96" s="21" t="n"/>
      <c r="Q96" s="17" t="n"/>
      <c r="R96" s="37" t="n"/>
      <c r="S96" s="23" t="n"/>
      <c r="T96" s="23" t="n"/>
      <c r="U96" s="20" t="n"/>
      <c r="V96" s="23" t="n"/>
      <c r="W96" s="23" t="n"/>
      <c r="X96" s="27">
        <f>IF($A96="","",IF(OR($V96="",$W96=""),"",IFERROR($V96-$W96,"")))</f>
        <v/>
      </c>
      <c r="Y96" s="27">
        <f>IF($A96="","",IF(OR($M96="",$T96=""),"",IFERROR($T96-$M96,"")))</f>
        <v/>
      </c>
      <c r="Z96" s="28">
        <f>IF($A96="","",IF(OR($X96="",$Y96=""),"",IFERROR(IF(AND($X96&gt;0,$Y96&gt;0),$Y96/$X96,""),"")))</f>
        <v/>
      </c>
      <c r="AA96" s="27">
        <f>IF($A96="","",IF(OR($M96="",$N96="",$V96=""),"",IFERROR($M96/$N96+$V96,"")))</f>
        <v/>
      </c>
      <c r="AB96" s="27">
        <f>IF($A96="","",IF(OR($T96="",$U96="",$W96=""),"",IFERROR($T96/$U96+$W96,"")))</f>
        <v/>
      </c>
      <c r="AC96" s="29">
        <f>IF($A96="","",IF(OR($AA96="",$AB96=""),"Needs inputs",IF($AB96&lt;$AA96,"Replace lower annualized",IF($AA96&lt;$AB96,"Repair lower annualized","Same annualized cost"))))</f>
        <v/>
      </c>
      <c r="AD96" s="17" t="n"/>
      <c r="AE96" s="17" t="n"/>
      <c r="AF96" s="29">
        <f>IF($A96="","",IFERROR(IF(OR($G96="",$M96="",$N96="",$T96="",$U96="",$V96="",$W96=""),"Complete cost, life, and energy inputs",IF(OR($G96&gt;=Assumptions!$B$4,$X96&lt;=0,AND($Z96&lt;&gt;"",$Z96&gt;Assumptions!$B$5)),IF($G96&gt;=Assumptions!$B$4,"Age threshold, ","")&amp;IF($X96&lt;=0,"Energy estimate, ","")&amp;IF(AND($Z96&lt;&gt;"",$Z96&gt;Assumptions!$B$5),"Payback limit, ","")&amp;"Human check","No assumption alert")),"Check numeric inputs"))</f>
        <v/>
      </c>
    </row>
    <row r="97" ht="24" customHeight="1">
      <c r="A97" s="17" t="n"/>
      <c r="B97" s="18" t="n"/>
      <c r="C97" s="18" t="n"/>
      <c r="D97" s="18" t="n"/>
      <c r="E97" s="17" t="n"/>
      <c r="F97" s="36" t="n"/>
      <c r="G97" s="20" t="n"/>
      <c r="H97" s="18" t="n"/>
      <c r="I97" s="21" t="n"/>
      <c r="J97" s="17" t="n"/>
      <c r="K97" s="37" t="n"/>
      <c r="L97" s="23" t="n"/>
      <c r="M97" s="23" t="n"/>
      <c r="N97" s="20" t="n"/>
      <c r="O97" s="18" t="n"/>
      <c r="P97" s="21" t="n"/>
      <c r="Q97" s="17" t="n"/>
      <c r="R97" s="37" t="n"/>
      <c r="S97" s="23" t="n"/>
      <c r="T97" s="23" t="n"/>
      <c r="U97" s="20" t="n"/>
      <c r="V97" s="23" t="n"/>
      <c r="W97" s="23" t="n"/>
      <c r="X97" s="24">
        <f>IF($A97="","",IF(OR($V97="",$W97=""),"",IFERROR($V97-$W97,"")))</f>
        <v/>
      </c>
      <c r="Y97" s="24">
        <f>IF($A97="","",IF(OR($M97="",$T97=""),"",IFERROR($T97-$M97,"")))</f>
        <v/>
      </c>
      <c r="Z97" s="25">
        <f>IF($A97="","",IF(OR($X97="",$Y97=""),"",IFERROR(IF(AND($X97&gt;0,$Y97&gt;0),$Y97/$X97,""),"")))</f>
        <v/>
      </c>
      <c r="AA97" s="24">
        <f>IF($A97="","",IF(OR($M97="",$N97="",$V97=""),"",IFERROR($M97/$N97+$V97,"")))</f>
        <v/>
      </c>
      <c r="AB97" s="24">
        <f>IF($A97="","",IF(OR($T97="",$U97="",$W97=""),"",IFERROR($T97/$U97+$W97,"")))</f>
        <v/>
      </c>
      <c r="AC97" s="26">
        <f>IF($A97="","",IF(OR($AA97="",$AB97=""),"Needs inputs",IF($AB97&lt;$AA97,"Replace lower annualized",IF($AA97&lt;$AB97,"Repair lower annualized","Same annualized cost"))))</f>
        <v/>
      </c>
      <c r="AD97" s="17" t="n"/>
      <c r="AE97" s="17" t="n"/>
      <c r="AF97" s="26">
        <f>IF($A97="","",IFERROR(IF(OR($G97="",$M97="",$N97="",$T97="",$U97="",$V97="",$W97=""),"Complete cost, life, and energy inputs",IF(OR($G97&gt;=Assumptions!$B$4,$X97&lt;=0,AND($Z97&lt;&gt;"",$Z97&gt;Assumptions!$B$5)),IF($G97&gt;=Assumptions!$B$4,"Age threshold, ","")&amp;IF($X97&lt;=0,"Energy estimate, ","")&amp;IF(AND($Z97&lt;&gt;"",$Z97&gt;Assumptions!$B$5),"Payback limit, ","")&amp;"Human check","No assumption alert")),"Check numeric inputs"))</f>
        <v/>
      </c>
    </row>
    <row r="98" ht="24" customHeight="1">
      <c r="A98" s="17" t="n"/>
      <c r="B98" s="18" t="n"/>
      <c r="C98" s="18" t="n"/>
      <c r="D98" s="18" t="n"/>
      <c r="E98" s="17" t="n"/>
      <c r="F98" s="36" t="n"/>
      <c r="G98" s="20" t="n"/>
      <c r="H98" s="18" t="n"/>
      <c r="I98" s="21" t="n"/>
      <c r="J98" s="17" t="n"/>
      <c r="K98" s="37" t="n"/>
      <c r="L98" s="23" t="n"/>
      <c r="M98" s="23" t="n"/>
      <c r="N98" s="20" t="n"/>
      <c r="O98" s="18" t="n"/>
      <c r="P98" s="21" t="n"/>
      <c r="Q98" s="17" t="n"/>
      <c r="R98" s="37" t="n"/>
      <c r="S98" s="23" t="n"/>
      <c r="T98" s="23" t="n"/>
      <c r="U98" s="20" t="n"/>
      <c r="V98" s="23" t="n"/>
      <c r="W98" s="23" t="n"/>
      <c r="X98" s="27">
        <f>IF($A98="","",IF(OR($V98="",$W98=""),"",IFERROR($V98-$W98,"")))</f>
        <v/>
      </c>
      <c r="Y98" s="27">
        <f>IF($A98="","",IF(OR($M98="",$T98=""),"",IFERROR($T98-$M98,"")))</f>
        <v/>
      </c>
      <c r="Z98" s="28">
        <f>IF($A98="","",IF(OR($X98="",$Y98=""),"",IFERROR(IF(AND($X98&gt;0,$Y98&gt;0),$Y98/$X98,""),"")))</f>
        <v/>
      </c>
      <c r="AA98" s="27">
        <f>IF($A98="","",IF(OR($M98="",$N98="",$V98=""),"",IFERROR($M98/$N98+$V98,"")))</f>
        <v/>
      </c>
      <c r="AB98" s="27">
        <f>IF($A98="","",IF(OR($T98="",$U98="",$W98=""),"",IFERROR($T98/$U98+$W98,"")))</f>
        <v/>
      </c>
      <c r="AC98" s="29">
        <f>IF($A98="","",IF(OR($AA98="",$AB98=""),"Needs inputs",IF($AB98&lt;$AA98,"Replace lower annualized",IF($AA98&lt;$AB98,"Repair lower annualized","Same annualized cost"))))</f>
        <v/>
      </c>
      <c r="AD98" s="17" t="n"/>
      <c r="AE98" s="17" t="n"/>
      <c r="AF98" s="29">
        <f>IF($A98="","",IFERROR(IF(OR($G98="",$M98="",$N98="",$T98="",$U98="",$V98="",$W98=""),"Complete cost, life, and energy inputs",IF(OR($G98&gt;=Assumptions!$B$4,$X98&lt;=0,AND($Z98&lt;&gt;"",$Z98&gt;Assumptions!$B$5)),IF($G98&gt;=Assumptions!$B$4,"Age threshold, ","")&amp;IF($X98&lt;=0,"Energy estimate, ","")&amp;IF(AND($Z98&lt;&gt;"",$Z98&gt;Assumptions!$B$5),"Payback limit, ","")&amp;"Human check","No assumption alert")),"Check numeric inputs"))</f>
        <v/>
      </c>
    </row>
    <row r="99" ht="24" customHeight="1">
      <c r="A99" s="17" t="n"/>
      <c r="B99" s="18" t="n"/>
      <c r="C99" s="18" t="n"/>
      <c r="D99" s="18" t="n"/>
      <c r="E99" s="17" t="n"/>
      <c r="F99" s="36" t="n"/>
      <c r="G99" s="20" t="n"/>
      <c r="H99" s="18" t="n"/>
      <c r="I99" s="21" t="n"/>
      <c r="J99" s="17" t="n"/>
      <c r="K99" s="37" t="n"/>
      <c r="L99" s="23" t="n"/>
      <c r="M99" s="23" t="n"/>
      <c r="N99" s="20" t="n"/>
      <c r="O99" s="18" t="n"/>
      <c r="P99" s="21" t="n"/>
      <c r="Q99" s="17" t="n"/>
      <c r="R99" s="37" t="n"/>
      <c r="S99" s="23" t="n"/>
      <c r="T99" s="23" t="n"/>
      <c r="U99" s="20" t="n"/>
      <c r="V99" s="23" t="n"/>
      <c r="W99" s="23" t="n"/>
      <c r="X99" s="24">
        <f>IF($A99="","",IF(OR($V99="",$W99=""),"",IFERROR($V99-$W99,"")))</f>
        <v/>
      </c>
      <c r="Y99" s="24">
        <f>IF($A99="","",IF(OR($M99="",$T99=""),"",IFERROR($T99-$M99,"")))</f>
        <v/>
      </c>
      <c r="Z99" s="25">
        <f>IF($A99="","",IF(OR($X99="",$Y99=""),"",IFERROR(IF(AND($X99&gt;0,$Y99&gt;0),$Y99/$X99,""),"")))</f>
        <v/>
      </c>
      <c r="AA99" s="24">
        <f>IF($A99="","",IF(OR($M99="",$N99="",$V99=""),"",IFERROR($M99/$N99+$V99,"")))</f>
        <v/>
      </c>
      <c r="AB99" s="24">
        <f>IF($A99="","",IF(OR($T99="",$U99="",$W99=""),"",IFERROR($T99/$U99+$W99,"")))</f>
        <v/>
      </c>
      <c r="AC99" s="26">
        <f>IF($A99="","",IF(OR($AA99="",$AB99=""),"Needs inputs",IF($AB99&lt;$AA99,"Replace lower annualized",IF($AA99&lt;$AB99,"Repair lower annualized","Same annualized cost"))))</f>
        <v/>
      </c>
      <c r="AD99" s="17" t="n"/>
      <c r="AE99" s="17" t="n"/>
      <c r="AF99" s="26">
        <f>IF($A99="","",IFERROR(IF(OR($G99="",$M99="",$N99="",$T99="",$U99="",$V99="",$W99=""),"Complete cost, life, and energy inputs",IF(OR($G99&gt;=Assumptions!$B$4,$X99&lt;=0,AND($Z99&lt;&gt;"",$Z99&gt;Assumptions!$B$5)),IF($G99&gt;=Assumptions!$B$4,"Age threshold, ","")&amp;IF($X99&lt;=0,"Energy estimate, ","")&amp;IF(AND($Z99&lt;&gt;"",$Z99&gt;Assumptions!$B$5),"Payback limit, ","")&amp;"Human check","No assumption alert")),"Check numeric inputs"))</f>
        <v/>
      </c>
    </row>
    <row r="100" ht="24" customHeight="1">
      <c r="A100" s="17" t="n"/>
      <c r="B100" s="18" t="n"/>
      <c r="C100" s="18" t="n"/>
      <c r="D100" s="18" t="n"/>
      <c r="E100" s="17" t="n"/>
      <c r="F100" s="36" t="n"/>
      <c r="G100" s="20" t="n"/>
      <c r="H100" s="18" t="n"/>
      <c r="I100" s="21" t="n"/>
      <c r="J100" s="17" t="n"/>
      <c r="K100" s="37" t="n"/>
      <c r="L100" s="23" t="n"/>
      <c r="M100" s="23" t="n"/>
      <c r="N100" s="20" t="n"/>
      <c r="O100" s="18" t="n"/>
      <c r="P100" s="21" t="n"/>
      <c r="Q100" s="17" t="n"/>
      <c r="R100" s="37" t="n"/>
      <c r="S100" s="23" t="n"/>
      <c r="T100" s="23" t="n"/>
      <c r="U100" s="20" t="n"/>
      <c r="V100" s="23" t="n"/>
      <c r="W100" s="23" t="n"/>
      <c r="X100" s="27">
        <f>IF($A100="","",IF(OR($V100="",$W100=""),"",IFERROR($V100-$W100,"")))</f>
        <v/>
      </c>
      <c r="Y100" s="27">
        <f>IF($A100="","",IF(OR($M100="",$T100=""),"",IFERROR($T100-$M100,"")))</f>
        <v/>
      </c>
      <c r="Z100" s="28">
        <f>IF($A100="","",IF(OR($X100="",$Y100=""),"",IFERROR(IF(AND($X100&gt;0,$Y100&gt;0),$Y100/$X100,""),"")))</f>
        <v/>
      </c>
      <c r="AA100" s="27">
        <f>IF($A100="","",IF(OR($M100="",$N100="",$V100=""),"",IFERROR($M100/$N100+$V100,"")))</f>
        <v/>
      </c>
      <c r="AB100" s="27">
        <f>IF($A100="","",IF(OR($T100="",$U100="",$W100=""),"",IFERROR($T100/$U100+$W100,"")))</f>
        <v/>
      </c>
      <c r="AC100" s="29">
        <f>IF($A100="","",IF(OR($AA100="",$AB100=""),"Needs inputs",IF($AB100&lt;$AA100,"Replace lower annualized",IF($AA100&lt;$AB100,"Repair lower annualized","Same annualized cost"))))</f>
        <v/>
      </c>
      <c r="AD100" s="17" t="n"/>
      <c r="AE100" s="17" t="n"/>
      <c r="AF100" s="29">
        <f>IF($A100="","",IFERROR(IF(OR($G100="",$M100="",$N100="",$T100="",$U100="",$V100="",$W100=""),"Complete cost, life, and energy inputs",IF(OR($G100&gt;=Assumptions!$B$4,$X100&lt;=0,AND($Z100&lt;&gt;"",$Z100&gt;Assumptions!$B$5)),IF($G100&gt;=Assumptions!$B$4,"Age threshold, ","")&amp;IF($X100&lt;=0,"Energy estimate, ","")&amp;IF(AND($Z100&lt;&gt;"",$Z100&gt;Assumptions!$B$5),"Payback limit, ","")&amp;"Human check","No assumption alert")),"Check numeric inputs"))</f>
        <v/>
      </c>
    </row>
    <row r="101" ht="24" customHeight="1">
      <c r="A101" s="17" t="n"/>
      <c r="B101" s="18" t="n"/>
      <c r="C101" s="18" t="n"/>
      <c r="D101" s="18" t="n"/>
      <c r="E101" s="17" t="n"/>
      <c r="F101" s="36" t="n"/>
      <c r="G101" s="20" t="n"/>
      <c r="H101" s="18" t="n"/>
      <c r="I101" s="21" t="n"/>
      <c r="J101" s="17" t="n"/>
      <c r="K101" s="37" t="n"/>
      <c r="L101" s="23" t="n"/>
      <c r="M101" s="23" t="n"/>
      <c r="N101" s="20" t="n"/>
      <c r="O101" s="18" t="n"/>
      <c r="P101" s="21" t="n"/>
      <c r="Q101" s="17" t="n"/>
      <c r="R101" s="37" t="n"/>
      <c r="S101" s="23" t="n"/>
      <c r="T101" s="23" t="n"/>
      <c r="U101" s="20" t="n"/>
      <c r="V101" s="23" t="n"/>
      <c r="W101" s="23" t="n"/>
      <c r="X101" s="24">
        <f>IF($A101="","",IF(OR($V101="",$W101=""),"",IFERROR($V101-$W101,"")))</f>
        <v/>
      </c>
      <c r="Y101" s="24">
        <f>IF($A101="","",IF(OR($M101="",$T101=""),"",IFERROR($T101-$M101,"")))</f>
        <v/>
      </c>
      <c r="Z101" s="25">
        <f>IF($A101="","",IF(OR($X101="",$Y101=""),"",IFERROR(IF(AND($X101&gt;0,$Y101&gt;0),$Y101/$X101,""),"")))</f>
        <v/>
      </c>
      <c r="AA101" s="24">
        <f>IF($A101="","",IF(OR($M101="",$N101="",$V101=""),"",IFERROR($M101/$N101+$V101,"")))</f>
        <v/>
      </c>
      <c r="AB101" s="24">
        <f>IF($A101="","",IF(OR($T101="",$U101="",$W101=""),"",IFERROR($T101/$U101+$W101,"")))</f>
        <v/>
      </c>
      <c r="AC101" s="26">
        <f>IF($A101="","",IF(OR($AA101="",$AB101=""),"Needs inputs",IF($AB101&lt;$AA101,"Replace lower annualized",IF($AA101&lt;$AB101,"Repair lower annualized","Same annualized cost"))))</f>
        <v/>
      </c>
      <c r="AD101" s="17" t="n"/>
      <c r="AE101" s="17" t="n"/>
      <c r="AF101" s="26">
        <f>IF($A101="","",IFERROR(IF(OR($G101="",$M101="",$N101="",$T101="",$U101="",$V101="",$W101=""),"Complete cost, life, and energy inputs",IF(OR($G101&gt;=Assumptions!$B$4,$X101&lt;=0,AND($Z101&lt;&gt;"",$Z101&gt;Assumptions!$B$5)),IF($G101&gt;=Assumptions!$B$4,"Age threshold, ","")&amp;IF($X101&lt;=0,"Energy estimate, ","")&amp;IF(AND($Z101&lt;&gt;"",$Z101&gt;Assumptions!$B$5),"Payback limit, ","")&amp;"Human check","No assumption alert")),"Check numeric inputs"))</f>
        <v/>
      </c>
    </row>
    <row r="102" ht="24" customHeight="1">
      <c r="A102" s="17" t="n"/>
      <c r="B102" s="18" t="n"/>
      <c r="C102" s="18" t="n"/>
      <c r="D102" s="18" t="n"/>
      <c r="E102" s="17" t="n"/>
      <c r="F102" s="36" t="n"/>
      <c r="G102" s="20" t="n"/>
      <c r="H102" s="18" t="n"/>
      <c r="I102" s="21" t="n"/>
      <c r="J102" s="17" t="n"/>
      <c r="K102" s="37" t="n"/>
      <c r="L102" s="23" t="n"/>
      <c r="M102" s="23" t="n"/>
      <c r="N102" s="20" t="n"/>
      <c r="O102" s="18" t="n"/>
      <c r="P102" s="21" t="n"/>
      <c r="Q102" s="17" t="n"/>
      <c r="R102" s="37" t="n"/>
      <c r="S102" s="23" t="n"/>
      <c r="T102" s="23" t="n"/>
      <c r="U102" s="20" t="n"/>
      <c r="V102" s="23" t="n"/>
      <c r="W102" s="23" t="n"/>
      <c r="X102" s="27">
        <f>IF($A102="","",IF(OR($V102="",$W102=""),"",IFERROR($V102-$W102,"")))</f>
        <v/>
      </c>
      <c r="Y102" s="27">
        <f>IF($A102="","",IF(OR($M102="",$T102=""),"",IFERROR($T102-$M102,"")))</f>
        <v/>
      </c>
      <c r="Z102" s="28">
        <f>IF($A102="","",IF(OR($X102="",$Y102=""),"",IFERROR(IF(AND($X102&gt;0,$Y102&gt;0),$Y102/$X102,""),"")))</f>
        <v/>
      </c>
      <c r="AA102" s="27">
        <f>IF($A102="","",IF(OR($M102="",$N102="",$V102=""),"",IFERROR($M102/$N102+$V102,"")))</f>
        <v/>
      </c>
      <c r="AB102" s="27">
        <f>IF($A102="","",IF(OR($T102="",$U102="",$W102=""),"",IFERROR($T102/$U102+$W102,"")))</f>
        <v/>
      </c>
      <c r="AC102" s="29">
        <f>IF($A102="","",IF(OR($AA102="",$AB102=""),"Needs inputs",IF($AB102&lt;$AA102,"Replace lower annualized",IF($AA102&lt;$AB102,"Repair lower annualized","Same annualized cost"))))</f>
        <v/>
      </c>
      <c r="AD102" s="17" t="n"/>
      <c r="AE102" s="17" t="n"/>
      <c r="AF102" s="29">
        <f>IF($A102="","",IFERROR(IF(OR($G102="",$M102="",$N102="",$T102="",$U102="",$V102="",$W102=""),"Complete cost, life, and energy inputs",IF(OR($G102&gt;=Assumptions!$B$4,$X102&lt;=0,AND($Z102&lt;&gt;"",$Z102&gt;Assumptions!$B$5)),IF($G102&gt;=Assumptions!$B$4,"Age threshold, ","")&amp;IF($X102&lt;=0,"Energy estimate, ","")&amp;IF(AND($Z102&lt;&gt;"",$Z102&gt;Assumptions!$B$5),"Payback limit, ","")&amp;"Human check","No assumption alert")),"Check numeric inputs"))</f>
        <v/>
      </c>
    </row>
    <row r="103" ht="24" customHeight="1">
      <c r="A103" s="17" t="n"/>
      <c r="B103" s="18" t="n"/>
      <c r="C103" s="18" t="n"/>
      <c r="D103" s="18" t="n"/>
      <c r="E103" s="17" t="n"/>
      <c r="F103" s="36" t="n"/>
      <c r="G103" s="20" t="n"/>
      <c r="H103" s="18" t="n"/>
      <c r="I103" s="21" t="n"/>
      <c r="J103" s="17" t="n"/>
      <c r="K103" s="37" t="n"/>
      <c r="L103" s="23" t="n"/>
      <c r="M103" s="23" t="n"/>
      <c r="N103" s="20" t="n"/>
      <c r="O103" s="18" t="n"/>
      <c r="P103" s="21" t="n"/>
      <c r="Q103" s="17" t="n"/>
      <c r="R103" s="37" t="n"/>
      <c r="S103" s="23" t="n"/>
      <c r="T103" s="23" t="n"/>
      <c r="U103" s="20" t="n"/>
      <c r="V103" s="23" t="n"/>
      <c r="W103" s="23" t="n"/>
      <c r="X103" s="24">
        <f>IF($A103="","",IF(OR($V103="",$W103=""),"",IFERROR($V103-$W103,"")))</f>
        <v/>
      </c>
      <c r="Y103" s="24">
        <f>IF($A103="","",IF(OR($M103="",$T103=""),"",IFERROR($T103-$M103,"")))</f>
        <v/>
      </c>
      <c r="Z103" s="25">
        <f>IF($A103="","",IF(OR($X103="",$Y103=""),"",IFERROR(IF(AND($X103&gt;0,$Y103&gt;0),$Y103/$X103,""),"")))</f>
        <v/>
      </c>
      <c r="AA103" s="24">
        <f>IF($A103="","",IF(OR($M103="",$N103="",$V103=""),"",IFERROR($M103/$N103+$V103,"")))</f>
        <v/>
      </c>
      <c r="AB103" s="24">
        <f>IF($A103="","",IF(OR($T103="",$U103="",$W103=""),"",IFERROR($T103/$U103+$W103,"")))</f>
        <v/>
      </c>
      <c r="AC103" s="26">
        <f>IF($A103="","",IF(OR($AA103="",$AB103=""),"Needs inputs",IF($AB103&lt;$AA103,"Replace lower annualized",IF($AA103&lt;$AB103,"Repair lower annualized","Same annualized cost"))))</f>
        <v/>
      </c>
      <c r="AD103" s="17" t="n"/>
      <c r="AE103" s="17" t="n"/>
      <c r="AF103" s="26">
        <f>IF($A103="","",IFERROR(IF(OR($G103="",$M103="",$N103="",$T103="",$U103="",$V103="",$W103=""),"Complete cost, life, and energy inputs",IF(OR($G103&gt;=Assumptions!$B$4,$X103&lt;=0,AND($Z103&lt;&gt;"",$Z103&gt;Assumptions!$B$5)),IF($G103&gt;=Assumptions!$B$4,"Age threshold, ","")&amp;IF($X103&lt;=0,"Energy estimate, ","")&amp;IF(AND($Z103&lt;&gt;"",$Z103&gt;Assumptions!$B$5),"Payback limit, ","")&amp;"Human check","No assumption alert")),"Check numeric inputs"))</f>
        <v/>
      </c>
    </row>
    <row r="104" ht="24" customHeight="1">
      <c r="A104" s="17" t="n"/>
      <c r="B104" s="18" t="n"/>
      <c r="C104" s="18" t="n"/>
      <c r="D104" s="18" t="n"/>
      <c r="E104" s="17" t="n"/>
      <c r="F104" s="36" t="n"/>
      <c r="G104" s="20" t="n"/>
      <c r="H104" s="18" t="n"/>
      <c r="I104" s="21" t="n"/>
      <c r="J104" s="17" t="n"/>
      <c r="K104" s="37" t="n"/>
      <c r="L104" s="23" t="n"/>
      <c r="M104" s="23" t="n"/>
      <c r="N104" s="20" t="n"/>
      <c r="O104" s="18" t="n"/>
      <c r="P104" s="21" t="n"/>
      <c r="Q104" s="17" t="n"/>
      <c r="R104" s="37" t="n"/>
      <c r="S104" s="23" t="n"/>
      <c r="T104" s="23" t="n"/>
      <c r="U104" s="20" t="n"/>
      <c r="V104" s="23" t="n"/>
      <c r="W104" s="23" t="n"/>
      <c r="X104" s="27">
        <f>IF($A104="","",IF(OR($V104="",$W104=""),"",IFERROR($V104-$W104,"")))</f>
        <v/>
      </c>
      <c r="Y104" s="27">
        <f>IF($A104="","",IF(OR($M104="",$T104=""),"",IFERROR($T104-$M104,"")))</f>
        <v/>
      </c>
      <c r="Z104" s="28">
        <f>IF($A104="","",IF(OR($X104="",$Y104=""),"",IFERROR(IF(AND($X104&gt;0,$Y104&gt;0),$Y104/$X104,""),"")))</f>
        <v/>
      </c>
      <c r="AA104" s="27">
        <f>IF($A104="","",IF(OR($M104="",$N104="",$V104=""),"",IFERROR($M104/$N104+$V104,"")))</f>
        <v/>
      </c>
      <c r="AB104" s="27">
        <f>IF($A104="","",IF(OR($T104="",$U104="",$W104=""),"",IFERROR($T104/$U104+$W104,"")))</f>
        <v/>
      </c>
      <c r="AC104" s="29">
        <f>IF($A104="","",IF(OR($AA104="",$AB104=""),"Needs inputs",IF($AB104&lt;$AA104,"Replace lower annualized",IF($AA104&lt;$AB104,"Repair lower annualized","Same annualized cost"))))</f>
        <v/>
      </c>
      <c r="AD104" s="17" t="n"/>
      <c r="AE104" s="17" t="n"/>
      <c r="AF104" s="29">
        <f>IF($A104="","",IFERROR(IF(OR($G104="",$M104="",$N104="",$T104="",$U104="",$V104="",$W104=""),"Complete cost, life, and energy inputs",IF(OR($G104&gt;=Assumptions!$B$4,$X104&lt;=0,AND($Z104&lt;&gt;"",$Z104&gt;Assumptions!$B$5)),IF($G104&gt;=Assumptions!$B$4,"Age threshold, ","")&amp;IF($X104&lt;=0,"Energy estimate, ","")&amp;IF(AND($Z104&lt;&gt;"",$Z104&gt;Assumptions!$B$5),"Payback limit, ","")&amp;"Human check","No assumption alert")),"Check numeric inputs"))</f>
        <v/>
      </c>
    </row>
  </sheetData>
  <autoFilter ref="A4:AF104"/>
  <mergeCells count="1">
    <mergeCell ref="A1:AF1"/>
  </mergeCells>
  <conditionalFormatting sqref="X5:X104">
    <cfRule type="expression" priority="1" dxfId="0" stopIfTrue="1">
      <formula>AND($A5&lt;&gt;"",$X5&lt;&gt;"",$X5&lt;=0)</formula>
    </cfRule>
  </conditionalFormatting>
  <conditionalFormatting sqref="Z5:Z104">
    <cfRule type="expression" priority="2" dxfId="0" stopIfTrue="1">
      <formula>AND($A5&lt;&gt;"",$Z5&lt;&gt;"",$Z5&gt;Assumptions!$B$5)</formula>
    </cfRule>
  </conditionalFormatting>
  <conditionalFormatting sqref="AC5:AC104">
    <cfRule type="expression" priority="3" dxfId="1" stopIfTrue="1">
      <formula>$AC5="Replace lower annualized"</formula>
    </cfRule>
    <cfRule type="expression" priority="4" dxfId="2" stopIfTrue="1">
      <formula>$AC5="Repair lower annualized"</formula>
    </cfRule>
    <cfRule type="expression" priority="5" dxfId="0" stopIfTrue="1">
      <formula>$AC5="Needs inputs"</formula>
    </cfRule>
  </conditionalFormatting>
  <conditionalFormatting sqref="AF5:AF104">
    <cfRule type="expression" priority="6" dxfId="0" stopIfTrue="1">
      <formula>OR(RIGHT($AF5,11)="Human check",LEFT($AF5,8)="Complete",LEFT($AF5,13)="Check numeric")</formula>
    </cfRule>
    <cfRule type="expression" priority="7" dxfId="1" stopIfTrue="1">
      <formula>$AF5="No assumption alert"</formula>
    </cfRule>
  </conditionalFormatting>
  <dataValidations count="9">
    <dataValidation sqref="J5:J104 Q5:Q104" showDropDown="0" showInputMessage="1" showErrorMessage="1" allowBlank="0" errorTitle="Select a listed unit" error="Choose a unit from the editable Assumptions list." promptTitle="Quantity unit" prompt="Select the unit that matches the entered quantity." type="list">
      <formula1>INDIRECT("Assumptions!$F$4:$F$8")</formula1>
    </dataValidation>
    <dataValidation sqref="AD5:AD104" showDropDown="0" showInputMessage="0" showErrorMessage="1" allowBlank="0" errorTitle="Select a responsibility" error="Choose a responsibility from the editable Assumptions list." type="list">
      <formula1>INDIRECT("Assumptions!$G$4:$G$8")</formula1>
    </dataValidation>
    <dataValidation sqref="AE5:AE104" showDropDown="0" showInputMessage="0" showErrorMessage="1" allowBlank="0" errorTitle="Select a status" error="Choose a status from the editable Assumptions list." type="list">
      <formula1>INDIRECT("Assumptions!$H$4:$H$8")</formula1>
    </dataValidation>
    <dataValidation sqref="F5:F104" showDropDown="0" showInputMessage="0" showErrorMessage="1" allowBlank="0" errorTitle="Check assessment date" error="Enter a date within the prepared review window." type="date" operator="between">
      <formula1>DATE(YEAR(TODAY())-10,1,1)</formula1>
      <formula2>DATE(YEAR(TODAY())+1,12,31)</formula2>
    </dataValidation>
    <dataValidation sqref="G5:G104" showDropDown="0" showInputMessage="0" showErrorMessage="1" allowBlank="0" errorTitle="Check equipment age" error="Enter zero or a positive age within the editable maximum." type="decimal" operator="between">
      <formula1>0</formula1>
      <formula2>INDIRECT("Assumptions!$B$6")</formula2>
    </dataValidation>
    <dataValidation sqref="I5:I104 P5:P104" showDropDown="0" showInputMessage="0" showErrorMessage="1" allowBlank="0" errorTitle="Check quantity" error="Enter zero or a positive quantity within the editable maximum." type="decimal" operator="between">
      <formula1>0</formula1>
      <formula2>INDIRECT("Assumptions!$B$10")</formula2>
    </dataValidation>
    <dataValidation sqref="K5:K104 R5:R104" showDropDown="0" showInputMessage="0" showErrorMessage="1" allowBlank="0" errorTitle="Check labor hours" error="Enter zero or positive labor hours within the editable maximum." type="decimal" operator="between">
      <formula1>0</formula1>
      <formula2>INDIRECT("Assumptions!$B$8")</formula2>
    </dataValidation>
    <dataValidation sqref="L5:M104 S5:T104 V5:W104" showDropDown="0" showInputMessage="0" showErrorMessage="1" allowBlank="0" errorTitle="Check dollar amount" error="Enter zero or a positive dollar amount within the editable maximum." type="decimal" operator="between">
      <formula1>0</formula1>
      <formula2>INDIRECT("Assumptions!$B$9")</formula2>
    </dataValidation>
    <dataValidation sqref="N5:N104 U5:U104" showDropDown="0" showInputMessage="0" showErrorMessage="1" allowBlank="0" errorTitle="Check life estimate" error="Enter a positive life estimate within the editable maximum." type="decimal" operator="between">
      <formula1>0.1</formula1>
      <formula2>INDIRECT("Assumptions!$B$7")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6" customWidth="1" min="3" max="3"/>
    <col width="50" customWidth="1" min="4" max="4"/>
    <col width="3" customWidth="1" min="5" max="5"/>
    <col width="20" customWidth="1" min="6" max="6"/>
    <col width="22" customWidth="1" min="7" max="7"/>
    <col width="18" customWidth="1" min="8" max="8"/>
  </cols>
  <sheetData>
    <row r="1" ht="30" customHeight="1">
      <c r="A1" s="1" t="inlineStr">
        <is>
          <t>Editable Comparison Assumptions and Lists</t>
        </is>
      </c>
      <c r="B1" s="34" t="n"/>
      <c r="C1" s="34" t="n"/>
      <c r="D1" s="34" t="n"/>
      <c r="E1" s="34" t="n"/>
      <c r="F1" s="34" t="n"/>
      <c r="G1" s="34" t="n"/>
      <c r="H1" s="35" t="n"/>
    </row>
    <row r="2" ht="20" customHeight="1">
      <c r="A2" s="3" t="inlineStr">
        <is>
          <t>These user-maintained limits and lists support internal comparison prompts; they are not guarantees or engineering criteria.</t>
        </is>
      </c>
    </row>
    <row r="3" ht="30" customHeight="1">
      <c r="A3" s="4" t="inlineStr">
        <is>
          <t>Setting</t>
        </is>
      </c>
      <c r="B3" s="4" t="inlineStr">
        <is>
          <t>Value</t>
        </is>
      </c>
      <c r="C3" s="4" t="inlineStr">
        <is>
          <t>Unit</t>
        </is>
      </c>
      <c r="D3" s="4" t="inlineStr">
        <is>
          <t>Use</t>
        </is>
      </c>
      <c r="F3" s="4" t="inlineStr">
        <is>
          <t>Quantity Units</t>
        </is>
      </c>
      <c r="G3" s="4" t="inlineStr">
        <is>
          <t>Responsibilities</t>
        </is>
      </c>
      <c r="H3" s="4" t="inlineStr">
        <is>
          <t>Statuses</t>
        </is>
      </c>
    </row>
    <row r="4" ht="28" customHeight="1">
      <c r="A4" s="26" t="inlineStr">
        <is>
          <t>Age review threshold</t>
        </is>
      </c>
      <c r="B4" s="38" t="n">
        <v>12</v>
      </c>
      <c r="C4" s="31" t="inlineStr">
        <is>
          <t>years</t>
        </is>
      </c>
      <c r="D4" s="26" t="inlineStr">
        <is>
          <t>Prompts a human check for older equipment.</t>
        </is>
      </c>
      <c r="F4" s="32" t="inlineStr">
        <is>
          <t>each</t>
        </is>
      </c>
      <c r="G4" s="32" t="inlineStr">
        <is>
          <t>Customer</t>
        </is>
      </c>
      <c r="H4" s="32" t="inlineStr">
        <is>
          <t>Draft</t>
        </is>
      </c>
    </row>
    <row r="5" ht="28" customHeight="1">
      <c r="A5" s="29" t="inlineStr">
        <is>
          <t>Simple payback review limit</t>
        </is>
      </c>
      <c r="B5" s="38" t="n">
        <v>10</v>
      </c>
      <c r="C5" s="33" t="inlineStr">
        <is>
          <t>years</t>
        </is>
      </c>
      <c r="D5" s="29" t="inlineStr">
        <is>
          <t>Prompts a human check when calculated payback is higher.</t>
        </is>
      </c>
      <c r="F5" s="32" t="inlineStr">
        <is>
          <t>lot</t>
        </is>
      </c>
      <c r="G5" s="32" t="inlineStr">
        <is>
          <t>Property Manager</t>
        </is>
      </c>
      <c r="H5" s="32" t="inlineStr">
        <is>
          <t>Needs Review</t>
        </is>
      </c>
    </row>
    <row r="6" ht="28" customHeight="1">
      <c r="A6" s="26" t="inlineStr">
        <is>
          <t>Maximum equipment age entry</t>
        </is>
      </c>
      <c r="B6" s="38" t="n">
        <v>60</v>
      </c>
      <c r="C6" s="31" t="inlineStr">
        <is>
          <t>years</t>
        </is>
      </c>
      <c r="D6" s="26" t="inlineStr">
        <is>
          <t>Upper validation limit for current age.</t>
        </is>
      </c>
      <c r="F6" s="32" t="inlineStr">
        <is>
          <t>set</t>
        </is>
      </c>
      <c r="G6" s="32" t="inlineStr">
        <is>
          <t>Warranty Review</t>
        </is>
      </c>
      <c r="H6" s="32" t="inlineStr">
        <is>
          <t>Presented</t>
        </is>
      </c>
    </row>
    <row r="7" ht="28" customHeight="1">
      <c r="A7" s="29" t="inlineStr">
        <is>
          <t>Maximum life estimate</t>
        </is>
      </c>
      <c r="B7" s="38" t="n">
        <v>40</v>
      </c>
      <c r="C7" s="33" t="inlineStr">
        <is>
          <t>years</t>
        </is>
      </c>
      <c r="D7" s="29" t="inlineStr">
        <is>
          <t>Upper validation limit for entered life estimates.</t>
        </is>
      </c>
      <c r="F7" s="32" t="inlineStr">
        <is>
          <t>system</t>
        </is>
      </c>
      <c r="G7" s="32" t="inlineStr">
        <is>
          <t>Internal Review</t>
        </is>
      </c>
      <c r="H7" s="32" t="inlineStr">
        <is>
          <t>On Hold</t>
        </is>
      </c>
    </row>
    <row r="8" ht="28" customHeight="1">
      <c r="A8" s="26" t="inlineStr">
        <is>
          <t>Maximum labor entry</t>
        </is>
      </c>
      <c r="B8" s="38" t="n">
        <v>200</v>
      </c>
      <c r="C8" s="31" t="inlineStr">
        <is>
          <t>labor hours</t>
        </is>
      </c>
      <c r="D8" s="26" t="inlineStr">
        <is>
          <t>Upper validation limit for either option.</t>
        </is>
      </c>
      <c r="F8" s="32" t="inlineStr">
        <is>
          <t>package</t>
        </is>
      </c>
      <c r="G8" s="32" t="inlineStr">
        <is>
          <t>Other</t>
        </is>
      </c>
      <c r="H8" s="32" t="inlineStr">
        <is>
          <t>Closed</t>
        </is>
      </c>
    </row>
    <row r="9" ht="28" customHeight="1">
      <c r="A9" s="29" t="inlineStr">
        <is>
          <t>Maximum monetary entry</t>
        </is>
      </c>
      <c r="B9" s="23" t="n">
        <v>1000000</v>
      </c>
      <c r="C9" s="33" t="inlineStr">
        <is>
          <t>US dollars</t>
        </is>
      </c>
      <c r="D9" s="29" t="inlineStr">
        <is>
          <t>Upper validation limit for cost, price, and energy entries.</t>
        </is>
      </c>
    </row>
    <row r="10" ht="28" customHeight="1">
      <c r="A10" s="26" t="inlineStr">
        <is>
          <t>Maximum quantity entry</t>
        </is>
      </c>
      <c r="B10" s="21" t="n">
        <v>999</v>
      </c>
      <c r="C10" s="31" t="inlineStr">
        <is>
          <t>units</t>
        </is>
      </c>
      <c r="D10" s="26" t="inlineStr">
        <is>
          <t>Upper validation limit for option quantities.</t>
        </is>
      </c>
    </row>
  </sheetData>
  <autoFilter ref="A3:D10"/>
  <mergeCells count="1">
    <mergeCell ref="A1:H1"/>
  </mergeCells>
  <dataValidations count="1">
    <dataValidation sqref="B4:B10" showDropDown="0" showInputMessage="0" showErrorMessage="1" allowBlank="0" errorTitle="Positive value required" error="Enter a positive numeric limit or threshold." type="decimal" operator="greaterThan">
      <formula1>0</formula1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2026-09-11T15:12:25Z</dcterms:created>
  <dcterms:modified xmlns:dcterms="http://purl.org/dc/terms/" xmlns:xsi="http://www.w3.org/2001/XMLSchema-instance" xsi:type="dcterms:W3CDTF">2026-09-11T15:12:26+00:00Z</dcterms:modified>
</cp:coreProperties>
</file>