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Lines'!$A$10:$N$110</definedName>
    <definedName name="_xlnm._FilterDatabase" localSheetId="2" hidden="1">'Assumptions'!$A$4:$C$8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9"/>
    </font>
    <font>
      <name val="Calibri"/>
      <b val="1"/>
      <color rgb="00FFFFFF"/>
      <sz val="11"/>
    </font>
    <font>
      <name val="Calibri"/>
      <b val="1"/>
      <color rgb="0016324F"/>
      <sz val="10"/>
    </font>
    <font>
      <name val="Calibri"/>
      <b val="1"/>
      <color rgb="00243746"/>
      <sz val="11"/>
    </font>
    <font>
      <name val="Calibri"/>
      <b val="1"/>
      <color rgb="00FFFFFF"/>
      <sz val="10"/>
    </font>
    <font>
      <name val="Calibri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E4EEF0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165" fontId="7" fillId="5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 wrapText="1"/>
    </xf>
    <xf numFmtId="164" fontId="7" fillId="7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/>
    </xf>
    <xf numFmtId="2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6" fontId="7" fillId="7" borderId="1" applyAlignment="1" pivotButton="0" quotePrefix="0" xfId="0">
      <alignment horizontal="left" vertical="center" wrapText="1"/>
    </xf>
    <xf numFmtId="165" fontId="7" fillId="7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7" fillId="6" borderId="1" applyAlignment="1" pivotButton="0" quotePrefix="0" xfId="0">
      <alignment horizontal="center" vertical="center"/>
    </xf>
    <xf numFmtId="166" fontId="7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Price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'Summary'!C17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'Summary'!$A$18:$A$21</f>
            </numRef>
          </cat>
          <val>
            <numRef>
              <f>'Summary'!$C$18:$C$21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Line Type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15</row>
      <rowOff>0</rowOff>
    </from>
    <ext cx="298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J2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18" customWidth="1" min="3" max="3"/>
    <col width="29" customWidth="1" min="4" max="4"/>
    <col width="21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HVAC Repair Estimate Summary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 ht="20" customHeight="1">
      <c r="A2" s="3" t="inlineStr">
        <is>
          <t>Fictional Airflow Services | All populated customer, job, equipment, employee, and estimate data is fictional.</t>
        </is>
      </c>
    </row>
    <row r="3" ht="22" customHeight="1">
      <c r="A3" s="4" t="inlineStr">
        <is>
          <t>Estimate Context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24" customHeight="1">
      <c r="A4" s="5" t="inlineStr">
        <is>
          <t>Customer</t>
        </is>
      </c>
      <c r="B4" s="6">
        <f>IF('Estimate Lines'!$B$4="","",'Estimate Lines'!$B$4)</f>
        <v/>
      </c>
      <c r="D4" s="5" t="inlineStr">
        <is>
          <t>Job</t>
        </is>
      </c>
      <c r="E4" s="6">
        <f>IF('Estimate Lines'!$B$5="","",'Estimate Lines'!$B$5)</f>
        <v/>
      </c>
    </row>
    <row r="5" ht="24" customHeight="1">
      <c r="A5" s="5" t="inlineStr">
        <is>
          <t>Equipment</t>
        </is>
      </c>
      <c r="B5" s="6">
        <f>IF('Estimate Lines'!$B$6="","",'Estimate Lines'!$B$6)</f>
        <v/>
      </c>
      <c r="D5" s="5" t="inlineStr">
        <is>
          <t>Technician</t>
        </is>
      </c>
      <c r="E5" s="6">
        <f>IF('Estimate Lines'!$E$4="","",'Estimate Lines'!$E$4)</f>
        <v/>
      </c>
    </row>
    <row r="6" ht="24" customHeight="1">
      <c r="A6" s="5" t="inlineStr">
        <is>
          <t>Estimate Date</t>
        </is>
      </c>
      <c r="B6" s="7">
        <f>IF('Estimate Lines'!$E$5="","",'Estimate Lines'!$E$5)</f>
        <v/>
      </c>
    </row>
    <row r="7" ht="24" customHeight="1"/>
    <row r="8" ht="24" customHeight="1">
      <c r="A8" s="4" t="inlineStr">
        <is>
          <t>Calculated Estimate Indicators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4" customHeight="1">
      <c r="A9" s="8" t="inlineStr">
        <is>
          <t>Lines Entered</t>
        </is>
      </c>
      <c r="B9" s="9">
        <f>IF(COUNTIF('Estimate Lines'!$C$11:$C$110,"&lt;&gt;")=0,"",COUNTIF('Estimate Lines'!$C$11:$C$110,"&lt;&gt;"))</f>
        <v/>
      </c>
      <c r="D9" s="8" t="inlineStr">
        <is>
          <t>Labor Hours</t>
        </is>
      </c>
      <c r="E9" s="10">
        <f>IF(COUNTIF('Estimate Lines'!$C$11:$C$110,"&lt;&gt;")=0,"",SUM('Estimate Lines'!$F$11:$F$110))</f>
        <v/>
      </c>
    </row>
    <row r="10" ht="24" customHeight="1">
      <c r="A10" s="8" t="inlineStr">
        <is>
          <t>Direct Cost</t>
        </is>
      </c>
      <c r="B10" s="11">
        <f>IF(COUNTIF('Estimate Lines'!$C$11:$C$110,"&lt;&gt;")=0,"",SUM('Estimate Lines'!$H$11:$H$110))</f>
        <v/>
      </c>
      <c r="D10" s="8" t="inlineStr">
        <is>
          <t>All Line Estimated Price</t>
        </is>
      </c>
      <c r="E10" s="11">
        <f>IF(COUNTIF('Estimate Lines'!$C$11:$C$110,"&lt;&gt;")=0,"",SUM('Estimate Lines'!$L$11:$L$110))</f>
        <v/>
      </c>
    </row>
    <row r="11" ht="24" customHeight="1">
      <c r="A11" s="8" t="inlineStr">
        <is>
          <t>Customer Approval Total (Proposed + Approved)</t>
        </is>
      </c>
      <c r="B11" s="11">
        <f>IF(COUNTIF('Estimate Lines'!$C$11:$C$110,"&lt;&gt;")=0,"",SUMIFS('Estimate Lines'!$L$11:$L$110,'Estimate Lines'!$M$11:$M$110,"Customer",'Estimate Lines'!$N$11:$N$110,"Proposed")+SUMIFS('Estimate Lines'!$L$11:$L$110,'Estimate Lines'!$M$11:$M$110,"Customer",'Estimate Lines'!$N$11:$N$110,"Approved"))</f>
        <v/>
      </c>
      <c r="D11" s="8" t="inlineStr">
        <is>
          <t>Approved Customer Total</t>
        </is>
      </c>
      <c r="E11" s="11">
        <f>IF(COUNTIF('Estimate Lines'!$C$11:$C$110,"&lt;&gt;")=0,"",SUMIFS('Estimate Lines'!$L$11:$L$110,'Estimate Lines'!$M$11:$M$110,"Customer",'Estimate Lines'!$N$11:$N$110,"Approved"))</f>
        <v/>
      </c>
    </row>
    <row r="12" ht="24" customHeight="1">
      <c r="A12" s="8" t="inlineStr">
        <is>
          <t>Optional Customer Total</t>
        </is>
      </c>
      <c r="B12" s="11">
        <f>IF(COUNTIF('Estimate Lines'!$C$11:$C$110,"&lt;&gt;")=0,"",SUMIFS('Estimate Lines'!$L$11:$L$110,'Estimate Lines'!$M$11:$M$110,"Customer",'Estimate Lines'!$N$11:$N$110,"Optional"))</f>
        <v/>
      </c>
      <c r="D12" s="8" t="inlineStr">
        <is>
          <t>Contractor Responsibility Total</t>
        </is>
      </c>
      <c r="E12" s="11">
        <f>IF(COUNTIF('Estimate Lines'!$C$11:$C$110,"&lt;&gt;")=0,"",SUMIFS('Estimate Lines'!$L$11:$L$110,'Estimate Lines'!$M$11:$M$110,"Contractor",'Estimate Lines'!$N$11:$N$110,"&lt;&gt;Declined"))</f>
        <v/>
      </c>
    </row>
    <row r="13" ht="24" customHeight="1">
      <c r="A13" s="8" t="inlineStr">
        <is>
          <t>Declined Price</t>
        </is>
      </c>
      <c r="B13" s="11">
        <f>IF(COUNTIF('Estimate Lines'!$C$11:$C$110,"&lt;&gt;")=0,"",SUMIF('Estimate Lines'!$N$11:$N$110,"Declined",'Estimate Lines'!$L$11:$L$110))</f>
        <v/>
      </c>
      <c r="D13" s="8" t="inlineStr">
        <is>
          <t>Incomplete Lines</t>
        </is>
      </c>
      <c r="E13" s="9">
        <f>IF(COUNTIF('Estimate Lines'!$C$11:$C$110,"&lt;&gt;")=0,"",SUMPRODUCT(--('Estimate Lines'!$C$11:$C$110&lt;&gt;""),--((('Estimate Lines'!$B$11:$B$110="")+('Estimate Lines'!$D$11:$D$110="")+('Estimate Lines'!$E$11:$E$110="")+('Estimate Lines'!$F$11:$F$110="")+('Estimate Lines'!$G$11:$G$110="")+('Estimate Lines'!$M$11:$M$110="")+('Estimate Lines'!$N$11:$N$110=""))&gt;0)))</f>
        <v/>
      </c>
    </row>
    <row r="14" ht="24" customHeight="1">
      <c r="A14" s="8" t="inlineStr">
        <is>
          <t>Lines Above Review Threshold</t>
        </is>
      </c>
      <c r="B14" s="9">
        <f>IF(COUNTIF('Estimate Lines'!$C$11:$C$110,"&lt;&gt;")=0,"",COUNTIF('Estimate Lines'!$L$11:$L$110,"&gt;"&amp;Assumptions!$K$11))</f>
        <v/>
      </c>
    </row>
    <row r="15"/>
    <row r="16" ht="22" customHeight="1">
      <c r="A16" s="4" t="inlineStr">
        <is>
          <t>Price by Line Type</t>
        </is>
      </c>
      <c r="B16" s="4" t="n"/>
      <c r="C16" s="4" t="n"/>
    </row>
    <row r="17" ht="30" customHeight="1">
      <c r="A17" s="12" t="inlineStr">
        <is>
          <t>Line Type</t>
        </is>
      </c>
      <c r="B17" s="12" t="inlineStr">
        <is>
          <t>Direct Cost</t>
        </is>
      </c>
      <c r="C17" s="12" t="inlineStr">
        <is>
          <t>Estimated Price</t>
        </is>
      </c>
    </row>
    <row r="18">
      <c r="A18" s="13">
        <f>IF(Assumptions!$A$5="","",Assumptions!$A$5)</f>
        <v/>
      </c>
      <c r="B18" s="14">
        <f>IF($A18="","",SUMIF('Estimate Lines'!$B$11:$B$110,$A18,'Estimate Lines'!$H$11:$H$110))</f>
        <v/>
      </c>
      <c r="C18" s="14">
        <f>IF($A18="","",SUMIF('Estimate Lines'!$B$11:$B$110,$A18,'Estimate Lines'!$L$11:$L$110))</f>
        <v/>
      </c>
    </row>
    <row r="19">
      <c r="A19" s="15">
        <f>IF(Assumptions!$A$6="","",Assumptions!$A$6)</f>
        <v/>
      </c>
      <c r="B19" s="16">
        <f>IF($A19="","",SUMIF('Estimate Lines'!$B$11:$B$110,$A19,'Estimate Lines'!$H$11:$H$110))</f>
        <v/>
      </c>
      <c r="C19" s="16">
        <f>IF($A19="","",SUMIF('Estimate Lines'!$B$11:$B$110,$A19,'Estimate Lines'!$L$11:$L$110))</f>
        <v/>
      </c>
    </row>
    <row r="20">
      <c r="A20" s="13">
        <f>IF(Assumptions!$A$7="","",Assumptions!$A$7)</f>
        <v/>
      </c>
      <c r="B20" s="14">
        <f>IF($A20="","",SUMIF('Estimate Lines'!$B$11:$B$110,$A20,'Estimate Lines'!$H$11:$H$110))</f>
        <v/>
      </c>
      <c r="C20" s="14">
        <f>IF($A20="","",SUMIF('Estimate Lines'!$B$11:$B$110,$A20,'Estimate Lines'!$L$11:$L$110))</f>
        <v/>
      </c>
    </row>
    <row r="21">
      <c r="A21" s="15">
        <f>IF(Assumptions!$A$8="","",Assumptions!$A$8)</f>
        <v/>
      </c>
      <c r="B21" s="16">
        <f>IF($A21="","",SUMIF('Estimate Lines'!$B$11:$B$110,$A21,'Estimate Lines'!$H$11:$H$110))</f>
        <v/>
      </c>
      <c r="C21" s="16">
        <f>IF($A21="","",SUMIF('Estimate Lines'!$B$11:$B$110,$A21,'Estimate Lines'!$L$11:$L$110))</f>
        <v/>
      </c>
    </row>
  </sheetData>
  <mergeCells count="1">
    <mergeCell ref="A1:J1"/>
  </mergeCells>
  <conditionalFormatting sqref="E13">
    <cfRule type="expression" priority="1" dxfId="0">
      <formula>AND($E$13&lt;&gt;"",$E$13&gt;0)</formula>
    </cfRule>
  </conditionalFormatting>
  <conditionalFormatting sqref="B14">
    <cfRule type="expression" priority="2" dxfId="0">
      <formula>AND($B$14&lt;&gt;"",$B$14&gt;0)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U110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2" customWidth="1" min="3" max="3"/>
    <col width="11" customWidth="1" min="4" max="4"/>
    <col width="13" customWidth="1" min="5" max="5"/>
    <col width="13" customWidth="1" min="6" max="6"/>
    <col width="13" customWidth="1" min="7" max="7"/>
    <col width="15" customWidth="1" min="8" max="8"/>
    <col width="11" customWidth="1" min="9" max="9"/>
    <col width="13" customWidth="1" min="10" max="10"/>
    <col width="14" customWidth="1" min="11" max="11"/>
    <col width="16" customWidth="1" min="12" max="12"/>
    <col width="17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HVAC Repair Estimate Lines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20" customHeight="1">
      <c r="A2" s="3" t="inlineStr">
        <is>
          <t>Fictional example for planning diagnostic labor, repair parts, repair labor, and allowances.</t>
        </is>
      </c>
    </row>
    <row r="3" ht="22" customHeight="1">
      <c r="A3" s="4" t="inlineStr">
        <is>
          <t>Estimate Details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>
      <c r="A4" s="5" t="inlineStr">
        <is>
          <t>Customer</t>
        </is>
      </c>
      <c r="B4" s="17" t="inlineStr">
        <is>
          <t>Fictional Customer - Maple Test Site</t>
        </is>
      </c>
      <c r="D4" s="5" t="inlineStr">
        <is>
          <t>Technician</t>
        </is>
      </c>
      <c r="E4" s="17" t="inlineStr">
        <is>
          <t>Alex Example</t>
        </is>
      </c>
    </row>
    <row r="5">
      <c r="A5" s="5" t="inlineStr">
        <is>
          <t>Job</t>
        </is>
      </c>
      <c r="B5" s="17" t="inlineStr">
        <is>
          <t>Demo Repair Job 1001</t>
        </is>
      </c>
      <c r="D5" s="5" t="inlineStr">
        <is>
          <t>Estimate Date</t>
        </is>
      </c>
      <c r="E5" s="18" t="n">
        <v>46276</v>
      </c>
      <c r="P5">
        <f>Assumptions!$A$5</f>
        <v/>
      </c>
      <c r="Q5">
        <f>Assumptions!$E$5</f>
        <v/>
      </c>
      <c r="R5">
        <f>Assumptions!$F$5</f>
        <v/>
      </c>
      <c r="S5">
        <f>Assumptions!$G$5</f>
        <v/>
      </c>
      <c r="T5">
        <f>Assumptions!$H$5</f>
        <v/>
      </c>
      <c r="U5">
        <f>Assumptions!$K$5</f>
        <v/>
      </c>
    </row>
    <row r="6">
      <c r="A6" s="5" t="inlineStr">
        <is>
          <t>Equipment</t>
        </is>
      </c>
      <c r="B6" s="17" t="inlineStr">
        <is>
          <t>Fictional Training Unit A - 3-ton split system</t>
        </is>
      </c>
      <c r="P6">
        <f>Assumptions!$A$6</f>
        <v/>
      </c>
      <c r="Q6">
        <f>Assumptions!$E$6</f>
        <v/>
      </c>
      <c r="R6">
        <f>Assumptions!$F$6</f>
        <v/>
      </c>
      <c r="S6">
        <f>Assumptions!$G$6</f>
        <v/>
      </c>
      <c r="T6">
        <f>Assumptions!$H$6</f>
        <v/>
      </c>
      <c r="U6">
        <f>Assumptions!$K$6</f>
        <v/>
      </c>
    </row>
    <row r="7">
      <c r="P7">
        <f>Assumptions!$A$7</f>
        <v/>
      </c>
      <c r="Q7">
        <f>Assumptions!$E$7</f>
        <v/>
      </c>
      <c r="R7">
        <f>Assumptions!$F$7</f>
        <v/>
      </c>
      <c r="S7">
        <f>Assumptions!$G$7</f>
        <v/>
      </c>
      <c r="T7">
        <f>Assumptions!$H$7</f>
        <v/>
      </c>
      <c r="U7">
        <f>Assumptions!$K$7</f>
        <v/>
      </c>
    </row>
    <row r="8" ht="20" customHeight="1">
      <c r="A8" s="3" t="inlineStr">
        <is>
          <t>Light orange cells are editable. Review every quantity, responsibility, status, and calculated price before use.</t>
        </is>
      </c>
      <c r="P8">
        <f>Assumptions!$A$8</f>
        <v/>
      </c>
      <c r="Q8">
        <f>Assumptions!$E$8</f>
        <v/>
      </c>
      <c r="S8">
        <f>Assumptions!$G$8</f>
        <v/>
      </c>
      <c r="U8">
        <f>Assumptions!$K$8</f>
        <v/>
      </c>
    </row>
    <row r="9">
      <c r="Q9">
        <f>Assumptions!$E$9</f>
        <v/>
      </c>
      <c r="U9">
        <f>Assumptions!$K$9</f>
        <v/>
      </c>
    </row>
    <row r="10" ht="30" customHeight="1">
      <c r="A10" s="12" t="inlineStr">
        <is>
          <t>Line</t>
        </is>
      </c>
      <c r="B10" s="12" t="inlineStr">
        <is>
          <t>Line Type</t>
        </is>
      </c>
      <c r="C10" s="12" t="inlineStr">
        <is>
          <t>Description</t>
        </is>
      </c>
      <c r="D10" s="12" t="inlineStr">
        <is>
          <t>Quantity</t>
        </is>
      </c>
      <c r="E10" s="12" t="inlineStr">
        <is>
          <t>Unit</t>
        </is>
      </c>
      <c r="F10" s="12" t="inlineStr">
        <is>
          <t>Labor Hours</t>
        </is>
      </c>
      <c r="G10" s="12" t="inlineStr">
        <is>
          <t>Unit Cost</t>
        </is>
      </c>
      <c r="H10" s="12" t="inlineStr">
        <is>
          <t>Extended Cost</t>
        </is>
      </c>
      <c r="I10" s="12" t="inlineStr">
        <is>
          <t>Markup</t>
        </is>
      </c>
      <c r="J10" s="12" t="inlineStr">
        <is>
          <t>Labor Rate</t>
        </is>
      </c>
      <c r="K10" s="12" t="inlineStr">
        <is>
          <t>Labor Price</t>
        </is>
      </c>
      <c r="L10" s="12" t="inlineStr">
        <is>
          <t>Estimated Price</t>
        </is>
      </c>
      <c r="M10" s="12" t="inlineStr">
        <is>
          <t>Responsibility</t>
        </is>
      </c>
      <c r="N10" s="12" t="inlineStr">
        <is>
          <t>Status</t>
        </is>
      </c>
      <c r="Q10">
        <f>Assumptions!$E$10</f>
        <v/>
      </c>
      <c r="U10">
        <f>Assumptions!$K$10</f>
        <v/>
      </c>
    </row>
    <row r="11" ht="28" customHeight="1">
      <c r="A11" s="19">
        <f>IF($C11="","",ROW()-10)</f>
        <v/>
      </c>
      <c r="B11" s="17" t="inlineStr">
        <is>
          <t>Diagnostic Labor</t>
        </is>
      </c>
      <c r="C11" s="17" t="inlineStr">
        <is>
          <t>Initial diagnostic visit for fictional intermittent cooling concern</t>
        </is>
      </c>
      <c r="D11" s="20" t="n">
        <v>1</v>
      </c>
      <c r="E11" s="21" t="inlineStr">
        <is>
          <t>visit</t>
        </is>
      </c>
      <c r="F11" s="20" t="n">
        <v>1.5</v>
      </c>
      <c r="G11" s="22" t="n">
        <v>0</v>
      </c>
      <c r="H11" s="23">
        <f>IF($C11="","",IF(OR($D11="",$G11=""),"",IFERROR($D11*$G11,"")))</f>
        <v/>
      </c>
      <c r="I11" s="32">
        <f>IF(OR($B11="",$C11=""),"",IFERROR(VLOOKUP($B11,Assumptions!$A$5:$C$8,2,FALSE),""))</f>
        <v/>
      </c>
      <c r="J11" s="23">
        <f>IF(OR($B11="",$C11=""),"",IFERROR(VLOOKUP($B11,Assumptions!$A$5:$C$8,3,FALSE),""))</f>
        <v/>
      </c>
      <c r="K11" s="23">
        <f>IF($C11="","",IF(OR($F11="",$J11=""),"",IFERROR($F11*$J11,"")))</f>
        <v/>
      </c>
      <c r="L11" s="23">
        <f>IF($C11="","",IF(OR($H11="",$I11="",$K11=""),"",IFERROR($H11*(1+$I11)+$K11,"")))</f>
        <v/>
      </c>
      <c r="M11" s="17" t="inlineStr">
        <is>
          <t>Customer</t>
        </is>
      </c>
      <c r="N11" s="17" t="inlineStr">
        <is>
          <t>Approved</t>
        </is>
      </c>
      <c r="Q11">
        <f>Assumptions!$E$11</f>
        <v/>
      </c>
      <c r="U11">
        <f>Assumptions!$K$11</f>
        <v/>
      </c>
    </row>
    <row r="12" ht="28" customHeight="1">
      <c r="A12" s="19">
        <f>IF($C12="","",ROW()-10)</f>
        <v/>
      </c>
      <c r="B12" s="17" t="inlineStr">
        <is>
          <t>Repair Part</t>
        </is>
      </c>
      <c r="C12" s="17" t="inlineStr">
        <is>
          <t>Dual run capacitor for fictional training unit</t>
        </is>
      </c>
      <c r="D12" s="20" t="n">
        <v>1</v>
      </c>
      <c r="E12" s="21" t="inlineStr">
        <is>
          <t>each</t>
        </is>
      </c>
      <c r="F12" s="20" t="n">
        <v>0.75</v>
      </c>
      <c r="G12" s="22" t="n">
        <v>24.5</v>
      </c>
      <c r="H12" s="23">
        <f>IF($C12="","",IF(OR($D12="",$G12=""),"",IFERROR($D12*$G12,"")))</f>
        <v/>
      </c>
      <c r="I12" s="32">
        <f>IF(OR($B12="",$C12=""),"",IFERROR(VLOOKUP($B12,Assumptions!$A$5:$C$8,2,FALSE),""))</f>
        <v/>
      </c>
      <c r="J12" s="23">
        <f>IF(OR($B12="",$C12=""),"",IFERROR(VLOOKUP($B12,Assumptions!$A$5:$C$8,3,FALSE),""))</f>
        <v/>
      </c>
      <c r="K12" s="23">
        <f>IF($C12="","",IF(OR($F12="",$J12=""),"",IFERROR($F12*$J12,"")))</f>
        <v/>
      </c>
      <c r="L12" s="23">
        <f>IF($C12="","",IF(OR($H12="",$I12="",$K12=""),"",IFERROR($H12*(1+$I12)+$K12,"")))</f>
        <v/>
      </c>
      <c r="M12" s="17" t="inlineStr">
        <is>
          <t>Customer</t>
        </is>
      </c>
      <c r="N12" s="17" t="inlineStr">
        <is>
          <t>Proposed</t>
        </is>
      </c>
      <c r="Q12">
        <f>Assumptions!$E$12</f>
        <v/>
      </c>
      <c r="U12">
        <f>Assumptions!$K$12</f>
        <v/>
      </c>
    </row>
    <row r="13" ht="28" customHeight="1">
      <c r="A13" s="19">
        <f>IF($C13="","",ROW()-10)</f>
        <v/>
      </c>
      <c r="B13" s="17" t="inlineStr">
        <is>
          <t>Repair Part</t>
        </is>
      </c>
      <c r="C13" s="17" t="inlineStr">
        <is>
          <t>Two-pole contactor for fictional training unit</t>
        </is>
      </c>
      <c r="D13" s="20" t="n">
        <v>1</v>
      </c>
      <c r="E13" s="21" t="inlineStr">
        <is>
          <t>each</t>
        </is>
      </c>
      <c r="F13" s="20" t="n">
        <v>1</v>
      </c>
      <c r="G13" s="22" t="n">
        <v>42</v>
      </c>
      <c r="H13" s="23">
        <f>IF($C13="","",IF(OR($D13="",$G13=""),"",IFERROR($D13*$G13,"")))</f>
        <v/>
      </c>
      <c r="I13" s="32">
        <f>IF(OR($B13="",$C13=""),"",IFERROR(VLOOKUP($B13,Assumptions!$A$5:$C$8,2,FALSE),""))</f>
        <v/>
      </c>
      <c r="J13" s="23">
        <f>IF(OR($B13="",$C13=""),"",IFERROR(VLOOKUP($B13,Assumptions!$A$5:$C$8,3,FALSE),""))</f>
        <v/>
      </c>
      <c r="K13" s="23">
        <f>IF($C13="","",IF(OR($F13="",$J13=""),"",IFERROR($F13*$J13,"")))</f>
        <v/>
      </c>
      <c r="L13" s="23">
        <f>IF($C13="","",IF(OR($H13="",$I13="",$K13=""),"",IFERROR($H13*(1+$I13)+$K13,"")))</f>
        <v/>
      </c>
      <c r="M13" s="17" t="inlineStr">
        <is>
          <t>Customer</t>
        </is>
      </c>
      <c r="N13" s="17" t="inlineStr">
        <is>
          <t>Proposed</t>
        </is>
      </c>
      <c r="Q13">
        <f>Assumptions!$E$13</f>
        <v/>
      </c>
      <c r="U13">
        <f>Assumptions!$K$13</f>
        <v/>
      </c>
    </row>
    <row r="14" ht="28" customHeight="1">
      <c r="A14" s="19">
        <f>IF($C14="","",ROW()-10)</f>
        <v/>
      </c>
      <c r="B14" s="17" t="inlineStr">
        <is>
          <t>Repair Part</t>
        </is>
      </c>
      <c r="C14" s="17" t="inlineStr">
        <is>
          <t>Low-voltage fuse pack</t>
        </is>
      </c>
      <c r="D14" s="20" t="n">
        <v>1</v>
      </c>
      <c r="E14" s="21" t="inlineStr">
        <is>
          <t>pack</t>
        </is>
      </c>
      <c r="F14" s="20" t="n">
        <v>0.25</v>
      </c>
      <c r="G14" s="22" t="n">
        <v>8.25</v>
      </c>
      <c r="H14" s="23">
        <f>IF($C14="","",IF(OR($D14="",$G14=""),"",IFERROR($D14*$G14,"")))</f>
        <v/>
      </c>
      <c r="I14" s="32">
        <f>IF(OR($B14="",$C14=""),"",IFERROR(VLOOKUP($B14,Assumptions!$A$5:$C$8,2,FALSE),""))</f>
        <v/>
      </c>
      <c r="J14" s="23">
        <f>IF(OR($B14="",$C14=""),"",IFERROR(VLOOKUP($B14,Assumptions!$A$5:$C$8,3,FALSE),""))</f>
        <v/>
      </c>
      <c r="K14" s="23">
        <f>IF($C14="","",IF(OR($F14="",$J14=""),"",IFERROR($F14*$J14,"")))</f>
        <v/>
      </c>
      <c r="L14" s="23">
        <f>IF($C14="","",IF(OR($H14="",$I14="",$K14=""),"",IFERROR($H14*(1+$I14)+$K14,"")))</f>
        <v/>
      </c>
      <c r="M14" s="17" t="inlineStr">
        <is>
          <t>Customer</t>
        </is>
      </c>
      <c r="N14" s="17" t="inlineStr">
        <is>
          <t>Proposed</t>
        </is>
      </c>
      <c r="Q14">
        <f>Assumptions!$E$14</f>
        <v/>
      </c>
    </row>
    <row r="15" ht="28" customHeight="1">
      <c r="A15" s="19">
        <f>IF($C15="","",ROW()-10)</f>
        <v/>
      </c>
      <c r="B15" s="17" t="inlineStr">
        <is>
          <t>Repair Labor</t>
        </is>
      </c>
      <c r="C15" s="17" t="inlineStr">
        <is>
          <t>Electrical troubleshooting follow-up labor</t>
        </is>
      </c>
      <c r="D15" s="20" t="n">
        <v>1</v>
      </c>
      <c r="E15" s="21" t="inlineStr">
        <is>
          <t>job</t>
        </is>
      </c>
      <c r="F15" s="20" t="n">
        <v>1.25</v>
      </c>
      <c r="G15" s="22" t="n">
        <v>0</v>
      </c>
      <c r="H15" s="23">
        <f>IF($C15="","",IF(OR($D15="",$G15=""),"",IFERROR($D15*$G15,"")))</f>
        <v/>
      </c>
      <c r="I15" s="32">
        <f>IF(OR($B15="",$C15=""),"",IFERROR(VLOOKUP($B15,Assumptions!$A$5:$C$8,2,FALSE),""))</f>
        <v/>
      </c>
      <c r="J15" s="23">
        <f>IF(OR($B15="",$C15=""),"",IFERROR(VLOOKUP($B15,Assumptions!$A$5:$C$8,3,FALSE),""))</f>
        <v/>
      </c>
      <c r="K15" s="23">
        <f>IF($C15="","",IF(OR($F15="",$J15=""),"",IFERROR($F15*$J15,"")))</f>
        <v/>
      </c>
      <c r="L15" s="23">
        <f>IF($C15="","",IF(OR($H15="",$I15="",$K15=""),"",IFERROR($H15*(1+$I15)+$K15,"")))</f>
        <v/>
      </c>
      <c r="M15" s="17" t="inlineStr">
        <is>
          <t>Customer</t>
        </is>
      </c>
      <c r="N15" s="17" t="inlineStr">
        <is>
          <t>Proposed</t>
        </is>
      </c>
    </row>
    <row r="16" ht="28" customHeight="1">
      <c r="A16" s="19">
        <f>IF($C16="","",ROW()-10)</f>
        <v/>
      </c>
      <c r="B16" s="17" t="inlineStr">
        <is>
          <t>Repair Part</t>
        </is>
      </c>
      <c r="C16" s="17" t="inlineStr">
        <is>
          <t>Condensate drain fitting kit</t>
        </is>
      </c>
      <c r="D16" s="20" t="n">
        <v>1</v>
      </c>
      <c r="E16" s="21" t="inlineStr">
        <is>
          <t>kit</t>
        </is>
      </c>
      <c r="F16" s="20" t="n">
        <v>0.75</v>
      </c>
      <c r="G16" s="22" t="n">
        <v>18.5</v>
      </c>
      <c r="H16" s="23">
        <f>IF($C16="","",IF(OR($D16="",$G16=""),"",IFERROR($D16*$G16,"")))</f>
        <v/>
      </c>
      <c r="I16" s="32">
        <f>IF(OR($B16="",$C16=""),"",IFERROR(VLOOKUP($B16,Assumptions!$A$5:$C$8,2,FALSE),""))</f>
        <v/>
      </c>
      <c r="J16" s="23">
        <f>IF(OR($B16="",$C16=""),"",IFERROR(VLOOKUP($B16,Assumptions!$A$5:$C$8,3,FALSE),""))</f>
        <v/>
      </c>
      <c r="K16" s="23">
        <f>IF($C16="","",IF(OR($F16="",$J16=""),"",IFERROR($F16*$J16,"")))</f>
        <v/>
      </c>
      <c r="L16" s="23">
        <f>IF($C16="","",IF(OR($H16="",$I16="",$K16=""),"",IFERROR($H16*(1+$I16)+$K16,"")))</f>
        <v/>
      </c>
      <c r="M16" s="17" t="inlineStr">
        <is>
          <t>Contractor</t>
        </is>
      </c>
      <c r="N16" s="17" t="inlineStr">
        <is>
          <t>Proposed</t>
        </is>
      </c>
    </row>
    <row r="17" ht="28" customHeight="1">
      <c r="A17" s="19">
        <f>IF($C17="","",ROW()-10)</f>
        <v/>
      </c>
      <c r="B17" s="17" t="inlineStr">
        <is>
          <t>Allowance</t>
        </is>
      </c>
      <c r="C17" s="17" t="inlineStr">
        <is>
          <t>Refrigerant allowance up to entered quantity</t>
        </is>
      </c>
      <c r="D17" s="20" t="n">
        <v>2</v>
      </c>
      <c r="E17" s="21" t="inlineStr">
        <is>
          <t>lb</t>
        </is>
      </c>
      <c r="F17" s="20" t="n">
        <v>0.5</v>
      </c>
      <c r="G17" s="22" t="n">
        <v>38</v>
      </c>
      <c r="H17" s="23">
        <f>IF($C17="","",IF(OR($D17="",$G17=""),"",IFERROR($D17*$G17,"")))</f>
        <v/>
      </c>
      <c r="I17" s="32">
        <f>IF(OR($B17="",$C17=""),"",IFERROR(VLOOKUP($B17,Assumptions!$A$5:$C$8,2,FALSE),""))</f>
        <v/>
      </c>
      <c r="J17" s="23">
        <f>IF(OR($B17="",$C17=""),"",IFERROR(VLOOKUP($B17,Assumptions!$A$5:$C$8,3,FALSE),""))</f>
        <v/>
      </c>
      <c r="K17" s="23">
        <f>IF($C17="","",IF(OR($F17="",$J17=""),"",IFERROR($F17*$J17,"")))</f>
        <v/>
      </c>
      <c r="L17" s="23">
        <f>IF($C17="","",IF(OR($H17="",$I17="",$K17=""),"",IFERROR($H17*(1+$I17)+$K17,"")))</f>
        <v/>
      </c>
      <c r="M17" s="17" t="inlineStr">
        <is>
          <t>Customer</t>
        </is>
      </c>
      <c r="N17" s="17" t="inlineStr">
        <is>
          <t>Proposed</t>
        </is>
      </c>
    </row>
    <row r="18" ht="28" customHeight="1">
      <c r="A18" s="19">
        <f>IF($C18="","",ROW()-10)</f>
        <v/>
      </c>
      <c r="B18" s="17" t="inlineStr">
        <is>
          <t>Repair Part</t>
        </is>
      </c>
      <c r="C18" s="17" t="inlineStr">
        <is>
          <t>Material-only return-air filter option</t>
        </is>
      </c>
      <c r="D18" s="20" t="n">
        <v>1</v>
      </c>
      <c r="E18" s="21" t="inlineStr">
        <is>
          <t>each</t>
        </is>
      </c>
      <c r="F18" s="20" t="n">
        <v>0</v>
      </c>
      <c r="G18" s="22" t="n">
        <v>12</v>
      </c>
      <c r="H18" s="23">
        <f>IF($C18="","",IF(OR($D18="",$G18=""),"",IFERROR($D18*$G18,"")))</f>
        <v/>
      </c>
      <c r="I18" s="32">
        <f>IF(OR($B18="",$C18=""),"",IFERROR(VLOOKUP($B18,Assumptions!$A$5:$C$8,2,FALSE),""))</f>
        <v/>
      </c>
      <c r="J18" s="23">
        <f>IF(OR($B18="",$C18=""),"",IFERROR(VLOOKUP($B18,Assumptions!$A$5:$C$8,3,FALSE),""))</f>
        <v/>
      </c>
      <c r="K18" s="23">
        <f>IF($C18="","",IF(OR($F18="",$J18=""),"",IFERROR($F18*$J18,"")))</f>
        <v/>
      </c>
      <c r="L18" s="23">
        <f>IF($C18="","",IF(OR($H18="",$I18="",$K18=""),"",IFERROR($H18*(1+$I18)+$K18,"")))</f>
        <v/>
      </c>
      <c r="M18" s="17" t="inlineStr">
        <is>
          <t>Customer</t>
        </is>
      </c>
      <c r="N18" s="17" t="inlineStr">
        <is>
          <t>Optional</t>
        </is>
      </c>
    </row>
    <row r="19" ht="28" customHeight="1">
      <c r="A19" s="19">
        <f>IF($C19="","",ROW()-10)</f>
        <v/>
      </c>
      <c r="B19" s="17" t="inlineStr">
        <is>
          <t>Allowance</t>
        </is>
      </c>
      <c r="C19" s="17" t="inlineStr">
        <is>
          <t>Indoor coil cleaning material allowance</t>
        </is>
      </c>
      <c r="D19" s="20" t="n">
        <v>1</v>
      </c>
      <c r="E19" s="21" t="inlineStr">
        <is>
          <t>allowance</t>
        </is>
      </c>
      <c r="F19" s="20" t="n">
        <v>1</v>
      </c>
      <c r="G19" s="22" t="n">
        <v>15</v>
      </c>
      <c r="H19" s="23">
        <f>IF($C19="","",IF(OR($D19="",$G19=""),"",IFERROR($D19*$G19,"")))</f>
        <v/>
      </c>
      <c r="I19" s="32">
        <f>IF(OR($B19="",$C19=""),"",IFERROR(VLOOKUP($B19,Assumptions!$A$5:$C$8,2,FALSE),""))</f>
        <v/>
      </c>
      <c r="J19" s="23">
        <f>IF(OR($B19="",$C19=""),"",IFERROR(VLOOKUP($B19,Assumptions!$A$5:$C$8,3,FALSE),""))</f>
        <v/>
      </c>
      <c r="K19" s="23">
        <f>IF($C19="","",IF(OR($F19="",$J19=""),"",IFERROR($F19*$J19,"")))</f>
        <v/>
      </c>
      <c r="L19" s="23">
        <f>IF($C19="","",IF(OR($H19="",$I19="",$K19=""),"",IFERROR($H19*(1+$I19)+$K19,"")))</f>
        <v/>
      </c>
      <c r="M19" s="17" t="inlineStr">
        <is>
          <t>Customer</t>
        </is>
      </c>
      <c r="N19" s="17" t="inlineStr">
        <is>
          <t>Declined</t>
        </is>
      </c>
    </row>
    <row r="20" ht="28" customHeight="1">
      <c r="A20" s="19">
        <f>IF($C20="","",ROW()-10)</f>
        <v/>
      </c>
      <c r="B20" s="17" t="inlineStr">
        <is>
          <t>Repair Labor</t>
        </is>
      </c>
      <c r="C20" s="17" t="inlineStr">
        <is>
          <t>Post-repair operating check for fictional unit</t>
        </is>
      </c>
      <c r="D20" s="20" t="n">
        <v>1</v>
      </c>
      <c r="E20" s="21" t="inlineStr">
        <is>
          <t>job</t>
        </is>
      </c>
      <c r="F20" s="20" t="n">
        <v>0.5</v>
      </c>
      <c r="G20" s="22" t="n">
        <v>0</v>
      </c>
      <c r="H20" s="23">
        <f>IF($C20="","",IF(OR($D20="",$G20=""),"",IFERROR($D20*$G20,"")))</f>
        <v/>
      </c>
      <c r="I20" s="32">
        <f>IF(OR($B20="",$C20=""),"",IFERROR(VLOOKUP($B20,Assumptions!$A$5:$C$8,2,FALSE),""))</f>
        <v/>
      </c>
      <c r="J20" s="23">
        <f>IF(OR($B20="",$C20=""),"",IFERROR(VLOOKUP($B20,Assumptions!$A$5:$C$8,3,FALSE),""))</f>
        <v/>
      </c>
      <c r="K20" s="23">
        <f>IF($C20="","",IF(OR($F20="",$J20=""),"",IFERROR($F20*$J20,"")))</f>
        <v/>
      </c>
      <c r="L20" s="23">
        <f>IF($C20="","",IF(OR($H20="",$I20="",$K20=""),"",IFERROR($H20*(1+$I20)+$K20,"")))</f>
        <v/>
      </c>
      <c r="M20" s="17" t="inlineStr">
        <is>
          <t>Contractor</t>
        </is>
      </c>
      <c r="N20" s="17" t="inlineStr">
        <is>
          <t>Approved</t>
        </is>
      </c>
    </row>
    <row r="21" ht="28" customHeight="1">
      <c r="A21" s="19">
        <f>IF($C21="","",ROW()-10)</f>
        <v/>
      </c>
      <c r="B21" s="17" t="n"/>
      <c r="C21" s="17" t="n"/>
      <c r="D21" s="20" t="n"/>
      <c r="E21" s="21" t="n"/>
      <c r="F21" s="20" t="n"/>
      <c r="G21" s="22" t="n"/>
      <c r="H21" s="23">
        <f>IF($C21="","",IF(OR($D21="",$G21=""),"",IFERROR($D21*$G21,"")))</f>
        <v/>
      </c>
      <c r="I21" s="32">
        <f>IF(OR($B21="",$C21=""),"",IFERROR(VLOOKUP($B21,Assumptions!$A$5:$C$8,2,FALSE),""))</f>
        <v/>
      </c>
      <c r="J21" s="23">
        <f>IF(OR($B21="",$C21=""),"",IFERROR(VLOOKUP($B21,Assumptions!$A$5:$C$8,3,FALSE),""))</f>
        <v/>
      </c>
      <c r="K21" s="23">
        <f>IF($C21="","",IF(OR($F21="",$J21=""),"",IFERROR($F21*$J21,"")))</f>
        <v/>
      </c>
      <c r="L21" s="23">
        <f>IF($C21="","",IF(OR($H21="",$I21="",$K21=""),"",IFERROR($H21*(1+$I21)+$K21,"")))</f>
        <v/>
      </c>
      <c r="M21" s="17" t="n"/>
      <c r="N21" s="17" t="n"/>
    </row>
    <row r="22" ht="28" customHeight="1">
      <c r="A22" s="19">
        <f>IF($C22="","",ROW()-10)</f>
        <v/>
      </c>
      <c r="B22" s="17" t="n"/>
      <c r="C22" s="17" t="n"/>
      <c r="D22" s="20" t="n"/>
      <c r="E22" s="21" t="n"/>
      <c r="F22" s="20" t="n"/>
      <c r="G22" s="22" t="n"/>
      <c r="H22" s="23">
        <f>IF($C22="","",IF(OR($D22="",$G22=""),"",IFERROR($D22*$G22,"")))</f>
        <v/>
      </c>
      <c r="I22" s="32">
        <f>IF(OR($B22="",$C22=""),"",IFERROR(VLOOKUP($B22,Assumptions!$A$5:$C$8,2,FALSE),""))</f>
        <v/>
      </c>
      <c r="J22" s="23">
        <f>IF(OR($B22="",$C22=""),"",IFERROR(VLOOKUP($B22,Assumptions!$A$5:$C$8,3,FALSE),""))</f>
        <v/>
      </c>
      <c r="K22" s="23">
        <f>IF($C22="","",IF(OR($F22="",$J22=""),"",IFERROR($F22*$J22,"")))</f>
        <v/>
      </c>
      <c r="L22" s="23">
        <f>IF($C22="","",IF(OR($H22="",$I22="",$K22=""),"",IFERROR($H22*(1+$I22)+$K22,"")))</f>
        <v/>
      </c>
      <c r="M22" s="17" t="n"/>
      <c r="N22" s="17" t="n"/>
    </row>
    <row r="23" ht="28" customHeight="1">
      <c r="A23" s="19">
        <f>IF($C23="","",ROW()-10)</f>
        <v/>
      </c>
      <c r="B23" s="17" t="n"/>
      <c r="C23" s="17" t="n"/>
      <c r="D23" s="20" t="n"/>
      <c r="E23" s="21" t="n"/>
      <c r="F23" s="20" t="n"/>
      <c r="G23" s="22" t="n"/>
      <c r="H23" s="23">
        <f>IF($C23="","",IF(OR($D23="",$G23=""),"",IFERROR($D23*$G23,"")))</f>
        <v/>
      </c>
      <c r="I23" s="32">
        <f>IF(OR($B23="",$C23=""),"",IFERROR(VLOOKUP($B23,Assumptions!$A$5:$C$8,2,FALSE),""))</f>
        <v/>
      </c>
      <c r="J23" s="23">
        <f>IF(OR($B23="",$C23=""),"",IFERROR(VLOOKUP($B23,Assumptions!$A$5:$C$8,3,FALSE),""))</f>
        <v/>
      </c>
      <c r="K23" s="23">
        <f>IF($C23="","",IF(OR($F23="",$J23=""),"",IFERROR($F23*$J23,"")))</f>
        <v/>
      </c>
      <c r="L23" s="23">
        <f>IF($C23="","",IF(OR($H23="",$I23="",$K23=""),"",IFERROR($H23*(1+$I23)+$K23,"")))</f>
        <v/>
      </c>
      <c r="M23" s="17" t="n"/>
      <c r="N23" s="17" t="n"/>
    </row>
    <row r="24" ht="28" customHeight="1">
      <c r="A24" s="19">
        <f>IF($C24="","",ROW()-10)</f>
        <v/>
      </c>
      <c r="B24" s="17" t="n"/>
      <c r="C24" s="17" t="n"/>
      <c r="D24" s="20" t="n"/>
      <c r="E24" s="21" t="n"/>
      <c r="F24" s="20" t="n"/>
      <c r="G24" s="22" t="n"/>
      <c r="H24" s="23">
        <f>IF($C24="","",IF(OR($D24="",$G24=""),"",IFERROR($D24*$G24,"")))</f>
        <v/>
      </c>
      <c r="I24" s="32">
        <f>IF(OR($B24="",$C24=""),"",IFERROR(VLOOKUP($B24,Assumptions!$A$5:$C$8,2,FALSE),""))</f>
        <v/>
      </c>
      <c r="J24" s="23">
        <f>IF(OR($B24="",$C24=""),"",IFERROR(VLOOKUP($B24,Assumptions!$A$5:$C$8,3,FALSE),""))</f>
        <v/>
      </c>
      <c r="K24" s="23">
        <f>IF($C24="","",IF(OR($F24="",$J24=""),"",IFERROR($F24*$J24,"")))</f>
        <v/>
      </c>
      <c r="L24" s="23">
        <f>IF($C24="","",IF(OR($H24="",$I24="",$K24=""),"",IFERROR($H24*(1+$I24)+$K24,"")))</f>
        <v/>
      </c>
      <c r="M24" s="17" t="n"/>
      <c r="N24" s="17" t="n"/>
    </row>
    <row r="25" ht="28" customHeight="1">
      <c r="A25" s="19">
        <f>IF($C25="","",ROW()-10)</f>
        <v/>
      </c>
      <c r="B25" s="17" t="n"/>
      <c r="C25" s="17" t="n"/>
      <c r="D25" s="20" t="n"/>
      <c r="E25" s="21" t="n"/>
      <c r="F25" s="20" t="n"/>
      <c r="G25" s="22" t="n"/>
      <c r="H25" s="23">
        <f>IF($C25="","",IF(OR($D25="",$G25=""),"",IFERROR($D25*$G25,"")))</f>
        <v/>
      </c>
      <c r="I25" s="32">
        <f>IF(OR($B25="",$C25=""),"",IFERROR(VLOOKUP($B25,Assumptions!$A$5:$C$8,2,FALSE),""))</f>
        <v/>
      </c>
      <c r="J25" s="23">
        <f>IF(OR($B25="",$C25=""),"",IFERROR(VLOOKUP($B25,Assumptions!$A$5:$C$8,3,FALSE),""))</f>
        <v/>
      </c>
      <c r="K25" s="23">
        <f>IF($C25="","",IF(OR($F25="",$J25=""),"",IFERROR($F25*$J25,"")))</f>
        <v/>
      </c>
      <c r="L25" s="23">
        <f>IF($C25="","",IF(OR($H25="",$I25="",$K25=""),"",IFERROR($H25*(1+$I25)+$K25,"")))</f>
        <v/>
      </c>
      <c r="M25" s="17" t="n"/>
      <c r="N25" s="17" t="n"/>
    </row>
    <row r="26" ht="28" customHeight="1">
      <c r="A26" s="19">
        <f>IF($C26="","",ROW()-10)</f>
        <v/>
      </c>
      <c r="B26" s="17" t="n"/>
      <c r="C26" s="17" t="n"/>
      <c r="D26" s="20" t="n"/>
      <c r="E26" s="21" t="n"/>
      <c r="F26" s="20" t="n"/>
      <c r="G26" s="22" t="n"/>
      <c r="H26" s="23">
        <f>IF($C26="","",IF(OR($D26="",$G26=""),"",IFERROR($D26*$G26,"")))</f>
        <v/>
      </c>
      <c r="I26" s="32">
        <f>IF(OR($B26="",$C26=""),"",IFERROR(VLOOKUP($B26,Assumptions!$A$5:$C$8,2,FALSE),""))</f>
        <v/>
      </c>
      <c r="J26" s="23">
        <f>IF(OR($B26="",$C26=""),"",IFERROR(VLOOKUP($B26,Assumptions!$A$5:$C$8,3,FALSE),""))</f>
        <v/>
      </c>
      <c r="K26" s="23">
        <f>IF($C26="","",IF(OR($F26="",$J26=""),"",IFERROR($F26*$J26,"")))</f>
        <v/>
      </c>
      <c r="L26" s="23">
        <f>IF($C26="","",IF(OR($H26="",$I26="",$K26=""),"",IFERROR($H26*(1+$I26)+$K26,"")))</f>
        <v/>
      </c>
      <c r="M26" s="17" t="n"/>
      <c r="N26" s="17" t="n"/>
    </row>
    <row r="27" ht="28" customHeight="1">
      <c r="A27" s="19">
        <f>IF($C27="","",ROW()-10)</f>
        <v/>
      </c>
      <c r="B27" s="17" t="n"/>
      <c r="C27" s="17" t="n"/>
      <c r="D27" s="20" t="n"/>
      <c r="E27" s="21" t="n"/>
      <c r="F27" s="20" t="n"/>
      <c r="G27" s="22" t="n"/>
      <c r="H27" s="23">
        <f>IF($C27="","",IF(OR($D27="",$G27=""),"",IFERROR($D27*$G27,"")))</f>
        <v/>
      </c>
      <c r="I27" s="32">
        <f>IF(OR($B27="",$C27=""),"",IFERROR(VLOOKUP($B27,Assumptions!$A$5:$C$8,2,FALSE),""))</f>
        <v/>
      </c>
      <c r="J27" s="23">
        <f>IF(OR($B27="",$C27=""),"",IFERROR(VLOOKUP($B27,Assumptions!$A$5:$C$8,3,FALSE),""))</f>
        <v/>
      </c>
      <c r="K27" s="23">
        <f>IF($C27="","",IF(OR($F27="",$J27=""),"",IFERROR($F27*$J27,"")))</f>
        <v/>
      </c>
      <c r="L27" s="23">
        <f>IF($C27="","",IF(OR($H27="",$I27="",$K27=""),"",IFERROR($H27*(1+$I27)+$K27,"")))</f>
        <v/>
      </c>
      <c r="M27" s="17" t="n"/>
      <c r="N27" s="17" t="n"/>
    </row>
    <row r="28" ht="28" customHeight="1">
      <c r="A28" s="19">
        <f>IF($C28="","",ROW()-10)</f>
        <v/>
      </c>
      <c r="B28" s="17" t="n"/>
      <c r="C28" s="17" t="n"/>
      <c r="D28" s="20" t="n"/>
      <c r="E28" s="21" t="n"/>
      <c r="F28" s="20" t="n"/>
      <c r="G28" s="22" t="n"/>
      <c r="H28" s="23">
        <f>IF($C28="","",IF(OR($D28="",$G28=""),"",IFERROR($D28*$G28,"")))</f>
        <v/>
      </c>
      <c r="I28" s="32">
        <f>IF(OR($B28="",$C28=""),"",IFERROR(VLOOKUP($B28,Assumptions!$A$5:$C$8,2,FALSE),""))</f>
        <v/>
      </c>
      <c r="J28" s="23">
        <f>IF(OR($B28="",$C28=""),"",IFERROR(VLOOKUP($B28,Assumptions!$A$5:$C$8,3,FALSE),""))</f>
        <v/>
      </c>
      <c r="K28" s="23">
        <f>IF($C28="","",IF(OR($F28="",$J28=""),"",IFERROR($F28*$J28,"")))</f>
        <v/>
      </c>
      <c r="L28" s="23">
        <f>IF($C28="","",IF(OR($H28="",$I28="",$K28=""),"",IFERROR($H28*(1+$I28)+$K28,"")))</f>
        <v/>
      </c>
      <c r="M28" s="17" t="n"/>
      <c r="N28" s="17" t="n"/>
    </row>
    <row r="29" ht="28" customHeight="1">
      <c r="A29" s="19">
        <f>IF($C29="","",ROW()-10)</f>
        <v/>
      </c>
      <c r="B29" s="17" t="n"/>
      <c r="C29" s="17" t="n"/>
      <c r="D29" s="20" t="n"/>
      <c r="E29" s="21" t="n"/>
      <c r="F29" s="20" t="n"/>
      <c r="G29" s="22" t="n"/>
      <c r="H29" s="23">
        <f>IF($C29="","",IF(OR($D29="",$G29=""),"",IFERROR($D29*$G29,"")))</f>
        <v/>
      </c>
      <c r="I29" s="32">
        <f>IF(OR($B29="",$C29=""),"",IFERROR(VLOOKUP($B29,Assumptions!$A$5:$C$8,2,FALSE),""))</f>
        <v/>
      </c>
      <c r="J29" s="23">
        <f>IF(OR($B29="",$C29=""),"",IFERROR(VLOOKUP($B29,Assumptions!$A$5:$C$8,3,FALSE),""))</f>
        <v/>
      </c>
      <c r="K29" s="23">
        <f>IF($C29="","",IF(OR($F29="",$J29=""),"",IFERROR($F29*$J29,"")))</f>
        <v/>
      </c>
      <c r="L29" s="23">
        <f>IF($C29="","",IF(OR($H29="",$I29="",$K29=""),"",IFERROR($H29*(1+$I29)+$K29,"")))</f>
        <v/>
      </c>
      <c r="M29" s="17" t="n"/>
      <c r="N29" s="17" t="n"/>
    </row>
    <row r="30" ht="28" customHeight="1">
      <c r="A30" s="19">
        <f>IF($C30="","",ROW()-10)</f>
        <v/>
      </c>
      <c r="B30" s="17" t="n"/>
      <c r="C30" s="17" t="n"/>
      <c r="D30" s="20" t="n"/>
      <c r="E30" s="21" t="n"/>
      <c r="F30" s="20" t="n"/>
      <c r="G30" s="22" t="n"/>
      <c r="H30" s="23">
        <f>IF($C30="","",IF(OR($D30="",$G30=""),"",IFERROR($D30*$G30,"")))</f>
        <v/>
      </c>
      <c r="I30" s="32">
        <f>IF(OR($B30="",$C30=""),"",IFERROR(VLOOKUP($B30,Assumptions!$A$5:$C$8,2,FALSE),""))</f>
        <v/>
      </c>
      <c r="J30" s="23">
        <f>IF(OR($B30="",$C30=""),"",IFERROR(VLOOKUP($B30,Assumptions!$A$5:$C$8,3,FALSE),""))</f>
        <v/>
      </c>
      <c r="K30" s="23">
        <f>IF($C30="","",IF(OR($F30="",$J30=""),"",IFERROR($F30*$J30,"")))</f>
        <v/>
      </c>
      <c r="L30" s="23">
        <f>IF($C30="","",IF(OR($H30="",$I30="",$K30=""),"",IFERROR($H30*(1+$I30)+$K30,"")))</f>
        <v/>
      </c>
      <c r="M30" s="17" t="n"/>
      <c r="N30" s="17" t="n"/>
    </row>
    <row r="31" ht="28" customHeight="1">
      <c r="A31" s="19">
        <f>IF($C31="","",ROW()-10)</f>
        <v/>
      </c>
      <c r="B31" s="17" t="n"/>
      <c r="C31" s="17" t="n"/>
      <c r="D31" s="20" t="n"/>
      <c r="E31" s="21" t="n"/>
      <c r="F31" s="20" t="n"/>
      <c r="G31" s="22" t="n"/>
      <c r="H31" s="23">
        <f>IF($C31="","",IF(OR($D31="",$G31=""),"",IFERROR($D31*$G31,"")))</f>
        <v/>
      </c>
      <c r="I31" s="32">
        <f>IF(OR($B31="",$C31=""),"",IFERROR(VLOOKUP($B31,Assumptions!$A$5:$C$8,2,FALSE),""))</f>
        <v/>
      </c>
      <c r="J31" s="23">
        <f>IF(OR($B31="",$C31=""),"",IFERROR(VLOOKUP($B31,Assumptions!$A$5:$C$8,3,FALSE),""))</f>
        <v/>
      </c>
      <c r="K31" s="23">
        <f>IF($C31="","",IF(OR($F31="",$J31=""),"",IFERROR($F31*$J31,"")))</f>
        <v/>
      </c>
      <c r="L31" s="23">
        <f>IF($C31="","",IF(OR($H31="",$I31="",$K31=""),"",IFERROR($H31*(1+$I31)+$K31,"")))</f>
        <v/>
      </c>
      <c r="M31" s="17" t="n"/>
      <c r="N31" s="17" t="n"/>
    </row>
    <row r="32" ht="28" customHeight="1">
      <c r="A32" s="19">
        <f>IF($C32="","",ROW()-10)</f>
        <v/>
      </c>
      <c r="B32" s="17" t="n"/>
      <c r="C32" s="17" t="n"/>
      <c r="D32" s="20" t="n"/>
      <c r="E32" s="21" t="n"/>
      <c r="F32" s="20" t="n"/>
      <c r="G32" s="22" t="n"/>
      <c r="H32" s="23">
        <f>IF($C32="","",IF(OR($D32="",$G32=""),"",IFERROR($D32*$G32,"")))</f>
        <v/>
      </c>
      <c r="I32" s="32">
        <f>IF(OR($B32="",$C32=""),"",IFERROR(VLOOKUP($B32,Assumptions!$A$5:$C$8,2,FALSE),""))</f>
        <v/>
      </c>
      <c r="J32" s="23">
        <f>IF(OR($B32="",$C32=""),"",IFERROR(VLOOKUP($B32,Assumptions!$A$5:$C$8,3,FALSE),""))</f>
        <v/>
      </c>
      <c r="K32" s="23">
        <f>IF($C32="","",IF(OR($F32="",$J32=""),"",IFERROR($F32*$J32,"")))</f>
        <v/>
      </c>
      <c r="L32" s="23">
        <f>IF($C32="","",IF(OR($H32="",$I32="",$K32=""),"",IFERROR($H32*(1+$I32)+$K32,"")))</f>
        <v/>
      </c>
      <c r="M32" s="17" t="n"/>
      <c r="N32" s="17" t="n"/>
    </row>
    <row r="33" ht="28" customHeight="1">
      <c r="A33" s="19">
        <f>IF($C33="","",ROW()-10)</f>
        <v/>
      </c>
      <c r="B33" s="17" t="n"/>
      <c r="C33" s="17" t="n"/>
      <c r="D33" s="20" t="n"/>
      <c r="E33" s="21" t="n"/>
      <c r="F33" s="20" t="n"/>
      <c r="G33" s="22" t="n"/>
      <c r="H33" s="23">
        <f>IF($C33="","",IF(OR($D33="",$G33=""),"",IFERROR($D33*$G33,"")))</f>
        <v/>
      </c>
      <c r="I33" s="32">
        <f>IF(OR($B33="",$C33=""),"",IFERROR(VLOOKUP($B33,Assumptions!$A$5:$C$8,2,FALSE),""))</f>
        <v/>
      </c>
      <c r="J33" s="23">
        <f>IF(OR($B33="",$C33=""),"",IFERROR(VLOOKUP($B33,Assumptions!$A$5:$C$8,3,FALSE),""))</f>
        <v/>
      </c>
      <c r="K33" s="23">
        <f>IF($C33="","",IF(OR($F33="",$J33=""),"",IFERROR($F33*$J33,"")))</f>
        <v/>
      </c>
      <c r="L33" s="23">
        <f>IF($C33="","",IF(OR($H33="",$I33="",$K33=""),"",IFERROR($H33*(1+$I33)+$K33,"")))</f>
        <v/>
      </c>
      <c r="M33" s="17" t="n"/>
      <c r="N33" s="17" t="n"/>
    </row>
    <row r="34" ht="28" customHeight="1">
      <c r="A34" s="19">
        <f>IF($C34="","",ROW()-10)</f>
        <v/>
      </c>
      <c r="B34" s="17" t="n"/>
      <c r="C34" s="17" t="n"/>
      <c r="D34" s="20" t="n"/>
      <c r="E34" s="21" t="n"/>
      <c r="F34" s="20" t="n"/>
      <c r="G34" s="22" t="n"/>
      <c r="H34" s="23">
        <f>IF($C34="","",IF(OR($D34="",$G34=""),"",IFERROR($D34*$G34,"")))</f>
        <v/>
      </c>
      <c r="I34" s="32">
        <f>IF(OR($B34="",$C34=""),"",IFERROR(VLOOKUP($B34,Assumptions!$A$5:$C$8,2,FALSE),""))</f>
        <v/>
      </c>
      <c r="J34" s="23">
        <f>IF(OR($B34="",$C34=""),"",IFERROR(VLOOKUP($B34,Assumptions!$A$5:$C$8,3,FALSE),""))</f>
        <v/>
      </c>
      <c r="K34" s="23">
        <f>IF($C34="","",IF(OR($F34="",$J34=""),"",IFERROR($F34*$J34,"")))</f>
        <v/>
      </c>
      <c r="L34" s="23">
        <f>IF($C34="","",IF(OR($H34="",$I34="",$K34=""),"",IFERROR($H34*(1+$I34)+$K34,"")))</f>
        <v/>
      </c>
      <c r="M34" s="17" t="n"/>
      <c r="N34" s="17" t="n"/>
    </row>
    <row r="35" ht="28" customHeight="1">
      <c r="A35" s="19">
        <f>IF($C35="","",ROW()-10)</f>
        <v/>
      </c>
      <c r="B35" s="17" t="n"/>
      <c r="C35" s="17" t="n"/>
      <c r="D35" s="20" t="n"/>
      <c r="E35" s="21" t="n"/>
      <c r="F35" s="20" t="n"/>
      <c r="G35" s="22" t="n"/>
      <c r="H35" s="23">
        <f>IF($C35="","",IF(OR($D35="",$G35=""),"",IFERROR($D35*$G35,"")))</f>
        <v/>
      </c>
      <c r="I35" s="32">
        <f>IF(OR($B35="",$C35=""),"",IFERROR(VLOOKUP($B35,Assumptions!$A$5:$C$8,2,FALSE),""))</f>
        <v/>
      </c>
      <c r="J35" s="23">
        <f>IF(OR($B35="",$C35=""),"",IFERROR(VLOOKUP($B35,Assumptions!$A$5:$C$8,3,FALSE),""))</f>
        <v/>
      </c>
      <c r="K35" s="23">
        <f>IF($C35="","",IF(OR($F35="",$J35=""),"",IFERROR($F35*$J35,"")))</f>
        <v/>
      </c>
      <c r="L35" s="23">
        <f>IF($C35="","",IF(OR($H35="",$I35="",$K35=""),"",IFERROR($H35*(1+$I35)+$K35,"")))</f>
        <v/>
      </c>
      <c r="M35" s="17" t="n"/>
      <c r="N35" s="17" t="n"/>
    </row>
    <row r="36" ht="28" customHeight="1">
      <c r="A36" s="19">
        <f>IF($C36="","",ROW()-10)</f>
        <v/>
      </c>
      <c r="B36" s="17" t="n"/>
      <c r="C36" s="17" t="n"/>
      <c r="D36" s="20" t="n"/>
      <c r="E36" s="21" t="n"/>
      <c r="F36" s="20" t="n"/>
      <c r="G36" s="22" t="n"/>
      <c r="H36" s="23">
        <f>IF($C36="","",IF(OR($D36="",$G36=""),"",IFERROR($D36*$G36,"")))</f>
        <v/>
      </c>
      <c r="I36" s="32">
        <f>IF(OR($B36="",$C36=""),"",IFERROR(VLOOKUP($B36,Assumptions!$A$5:$C$8,2,FALSE),""))</f>
        <v/>
      </c>
      <c r="J36" s="23">
        <f>IF(OR($B36="",$C36=""),"",IFERROR(VLOOKUP($B36,Assumptions!$A$5:$C$8,3,FALSE),""))</f>
        <v/>
      </c>
      <c r="K36" s="23">
        <f>IF($C36="","",IF(OR($F36="",$J36=""),"",IFERROR($F36*$J36,"")))</f>
        <v/>
      </c>
      <c r="L36" s="23">
        <f>IF($C36="","",IF(OR($H36="",$I36="",$K36=""),"",IFERROR($H36*(1+$I36)+$K36,"")))</f>
        <v/>
      </c>
      <c r="M36" s="17" t="n"/>
      <c r="N36" s="17" t="n"/>
    </row>
    <row r="37" ht="28" customHeight="1">
      <c r="A37" s="19">
        <f>IF($C37="","",ROW()-10)</f>
        <v/>
      </c>
      <c r="B37" s="17" t="n"/>
      <c r="C37" s="17" t="n"/>
      <c r="D37" s="20" t="n"/>
      <c r="E37" s="21" t="n"/>
      <c r="F37" s="20" t="n"/>
      <c r="G37" s="22" t="n"/>
      <c r="H37" s="23">
        <f>IF($C37="","",IF(OR($D37="",$G37=""),"",IFERROR($D37*$G37,"")))</f>
        <v/>
      </c>
      <c r="I37" s="32">
        <f>IF(OR($B37="",$C37=""),"",IFERROR(VLOOKUP($B37,Assumptions!$A$5:$C$8,2,FALSE),""))</f>
        <v/>
      </c>
      <c r="J37" s="23">
        <f>IF(OR($B37="",$C37=""),"",IFERROR(VLOOKUP($B37,Assumptions!$A$5:$C$8,3,FALSE),""))</f>
        <v/>
      </c>
      <c r="K37" s="23">
        <f>IF($C37="","",IF(OR($F37="",$J37=""),"",IFERROR($F37*$J37,"")))</f>
        <v/>
      </c>
      <c r="L37" s="23">
        <f>IF($C37="","",IF(OR($H37="",$I37="",$K37=""),"",IFERROR($H37*(1+$I37)+$K37,"")))</f>
        <v/>
      </c>
      <c r="M37" s="17" t="n"/>
      <c r="N37" s="17" t="n"/>
    </row>
    <row r="38" ht="28" customHeight="1">
      <c r="A38" s="19">
        <f>IF($C38="","",ROW()-10)</f>
        <v/>
      </c>
      <c r="B38" s="17" t="n"/>
      <c r="C38" s="17" t="n"/>
      <c r="D38" s="20" t="n"/>
      <c r="E38" s="21" t="n"/>
      <c r="F38" s="20" t="n"/>
      <c r="G38" s="22" t="n"/>
      <c r="H38" s="23">
        <f>IF($C38="","",IF(OR($D38="",$G38=""),"",IFERROR($D38*$G38,"")))</f>
        <v/>
      </c>
      <c r="I38" s="32">
        <f>IF(OR($B38="",$C38=""),"",IFERROR(VLOOKUP($B38,Assumptions!$A$5:$C$8,2,FALSE),""))</f>
        <v/>
      </c>
      <c r="J38" s="23">
        <f>IF(OR($B38="",$C38=""),"",IFERROR(VLOOKUP($B38,Assumptions!$A$5:$C$8,3,FALSE),""))</f>
        <v/>
      </c>
      <c r="K38" s="23">
        <f>IF($C38="","",IF(OR($F38="",$J38=""),"",IFERROR($F38*$J38,"")))</f>
        <v/>
      </c>
      <c r="L38" s="23">
        <f>IF($C38="","",IF(OR($H38="",$I38="",$K38=""),"",IFERROR($H38*(1+$I38)+$K38,"")))</f>
        <v/>
      </c>
      <c r="M38" s="17" t="n"/>
      <c r="N38" s="17" t="n"/>
    </row>
    <row r="39" ht="28" customHeight="1">
      <c r="A39" s="19">
        <f>IF($C39="","",ROW()-10)</f>
        <v/>
      </c>
      <c r="B39" s="17" t="n"/>
      <c r="C39" s="17" t="n"/>
      <c r="D39" s="20" t="n"/>
      <c r="E39" s="21" t="n"/>
      <c r="F39" s="20" t="n"/>
      <c r="G39" s="22" t="n"/>
      <c r="H39" s="23">
        <f>IF($C39="","",IF(OR($D39="",$G39=""),"",IFERROR($D39*$G39,"")))</f>
        <v/>
      </c>
      <c r="I39" s="32">
        <f>IF(OR($B39="",$C39=""),"",IFERROR(VLOOKUP($B39,Assumptions!$A$5:$C$8,2,FALSE),""))</f>
        <v/>
      </c>
      <c r="J39" s="23">
        <f>IF(OR($B39="",$C39=""),"",IFERROR(VLOOKUP($B39,Assumptions!$A$5:$C$8,3,FALSE),""))</f>
        <v/>
      </c>
      <c r="K39" s="23">
        <f>IF($C39="","",IF(OR($F39="",$J39=""),"",IFERROR($F39*$J39,"")))</f>
        <v/>
      </c>
      <c r="L39" s="23">
        <f>IF($C39="","",IF(OR($H39="",$I39="",$K39=""),"",IFERROR($H39*(1+$I39)+$K39,"")))</f>
        <v/>
      </c>
      <c r="M39" s="17" t="n"/>
      <c r="N39" s="17" t="n"/>
    </row>
    <row r="40" ht="28" customHeight="1">
      <c r="A40" s="19">
        <f>IF($C40="","",ROW()-10)</f>
        <v/>
      </c>
      <c r="B40" s="17" t="n"/>
      <c r="C40" s="17" t="n"/>
      <c r="D40" s="20" t="n"/>
      <c r="E40" s="21" t="n"/>
      <c r="F40" s="20" t="n"/>
      <c r="G40" s="22" t="n"/>
      <c r="H40" s="23">
        <f>IF($C40="","",IF(OR($D40="",$G40=""),"",IFERROR($D40*$G40,"")))</f>
        <v/>
      </c>
      <c r="I40" s="32">
        <f>IF(OR($B40="",$C40=""),"",IFERROR(VLOOKUP($B40,Assumptions!$A$5:$C$8,2,FALSE),""))</f>
        <v/>
      </c>
      <c r="J40" s="23">
        <f>IF(OR($B40="",$C40=""),"",IFERROR(VLOOKUP($B40,Assumptions!$A$5:$C$8,3,FALSE),""))</f>
        <v/>
      </c>
      <c r="K40" s="23">
        <f>IF($C40="","",IF(OR($F40="",$J40=""),"",IFERROR($F40*$J40,"")))</f>
        <v/>
      </c>
      <c r="L40" s="23">
        <f>IF($C40="","",IF(OR($H40="",$I40="",$K40=""),"",IFERROR($H40*(1+$I40)+$K40,"")))</f>
        <v/>
      </c>
      <c r="M40" s="17" t="n"/>
      <c r="N40" s="17" t="n"/>
    </row>
    <row r="41" ht="28" customHeight="1">
      <c r="A41" s="19">
        <f>IF($C41="","",ROW()-10)</f>
        <v/>
      </c>
      <c r="B41" s="17" t="n"/>
      <c r="C41" s="17" t="n"/>
      <c r="D41" s="20" t="n"/>
      <c r="E41" s="21" t="n"/>
      <c r="F41" s="20" t="n"/>
      <c r="G41" s="22" t="n"/>
      <c r="H41" s="23">
        <f>IF($C41="","",IF(OR($D41="",$G41=""),"",IFERROR($D41*$G41,"")))</f>
        <v/>
      </c>
      <c r="I41" s="32">
        <f>IF(OR($B41="",$C41=""),"",IFERROR(VLOOKUP($B41,Assumptions!$A$5:$C$8,2,FALSE),""))</f>
        <v/>
      </c>
      <c r="J41" s="23">
        <f>IF(OR($B41="",$C41=""),"",IFERROR(VLOOKUP($B41,Assumptions!$A$5:$C$8,3,FALSE),""))</f>
        <v/>
      </c>
      <c r="K41" s="23">
        <f>IF($C41="","",IF(OR($F41="",$J41=""),"",IFERROR($F41*$J41,"")))</f>
        <v/>
      </c>
      <c r="L41" s="23">
        <f>IF($C41="","",IF(OR($H41="",$I41="",$K41=""),"",IFERROR($H41*(1+$I41)+$K41,"")))</f>
        <v/>
      </c>
      <c r="M41" s="17" t="n"/>
      <c r="N41" s="17" t="n"/>
    </row>
    <row r="42" ht="28" customHeight="1">
      <c r="A42" s="19">
        <f>IF($C42="","",ROW()-10)</f>
        <v/>
      </c>
      <c r="B42" s="17" t="n"/>
      <c r="C42" s="17" t="n"/>
      <c r="D42" s="20" t="n"/>
      <c r="E42" s="21" t="n"/>
      <c r="F42" s="20" t="n"/>
      <c r="G42" s="22" t="n"/>
      <c r="H42" s="23">
        <f>IF($C42="","",IF(OR($D42="",$G42=""),"",IFERROR($D42*$G42,"")))</f>
        <v/>
      </c>
      <c r="I42" s="32">
        <f>IF(OR($B42="",$C42=""),"",IFERROR(VLOOKUP($B42,Assumptions!$A$5:$C$8,2,FALSE),""))</f>
        <v/>
      </c>
      <c r="J42" s="23">
        <f>IF(OR($B42="",$C42=""),"",IFERROR(VLOOKUP($B42,Assumptions!$A$5:$C$8,3,FALSE),""))</f>
        <v/>
      </c>
      <c r="K42" s="23">
        <f>IF($C42="","",IF(OR($F42="",$J42=""),"",IFERROR($F42*$J42,"")))</f>
        <v/>
      </c>
      <c r="L42" s="23">
        <f>IF($C42="","",IF(OR($H42="",$I42="",$K42=""),"",IFERROR($H42*(1+$I42)+$K42,"")))</f>
        <v/>
      </c>
      <c r="M42" s="17" t="n"/>
      <c r="N42" s="17" t="n"/>
    </row>
    <row r="43" ht="28" customHeight="1">
      <c r="A43" s="19">
        <f>IF($C43="","",ROW()-10)</f>
        <v/>
      </c>
      <c r="B43" s="17" t="n"/>
      <c r="C43" s="17" t="n"/>
      <c r="D43" s="20" t="n"/>
      <c r="E43" s="21" t="n"/>
      <c r="F43" s="20" t="n"/>
      <c r="G43" s="22" t="n"/>
      <c r="H43" s="23">
        <f>IF($C43="","",IF(OR($D43="",$G43=""),"",IFERROR($D43*$G43,"")))</f>
        <v/>
      </c>
      <c r="I43" s="32">
        <f>IF(OR($B43="",$C43=""),"",IFERROR(VLOOKUP($B43,Assumptions!$A$5:$C$8,2,FALSE),""))</f>
        <v/>
      </c>
      <c r="J43" s="23">
        <f>IF(OR($B43="",$C43=""),"",IFERROR(VLOOKUP($B43,Assumptions!$A$5:$C$8,3,FALSE),""))</f>
        <v/>
      </c>
      <c r="K43" s="23">
        <f>IF($C43="","",IF(OR($F43="",$J43=""),"",IFERROR($F43*$J43,"")))</f>
        <v/>
      </c>
      <c r="L43" s="23">
        <f>IF($C43="","",IF(OR($H43="",$I43="",$K43=""),"",IFERROR($H43*(1+$I43)+$K43,"")))</f>
        <v/>
      </c>
      <c r="M43" s="17" t="n"/>
      <c r="N43" s="17" t="n"/>
    </row>
    <row r="44" ht="28" customHeight="1">
      <c r="A44" s="19">
        <f>IF($C44="","",ROW()-10)</f>
        <v/>
      </c>
      <c r="B44" s="17" t="n"/>
      <c r="C44" s="17" t="n"/>
      <c r="D44" s="20" t="n"/>
      <c r="E44" s="21" t="n"/>
      <c r="F44" s="20" t="n"/>
      <c r="G44" s="22" t="n"/>
      <c r="H44" s="23">
        <f>IF($C44="","",IF(OR($D44="",$G44=""),"",IFERROR($D44*$G44,"")))</f>
        <v/>
      </c>
      <c r="I44" s="32">
        <f>IF(OR($B44="",$C44=""),"",IFERROR(VLOOKUP($B44,Assumptions!$A$5:$C$8,2,FALSE),""))</f>
        <v/>
      </c>
      <c r="J44" s="23">
        <f>IF(OR($B44="",$C44=""),"",IFERROR(VLOOKUP($B44,Assumptions!$A$5:$C$8,3,FALSE),""))</f>
        <v/>
      </c>
      <c r="K44" s="23">
        <f>IF($C44="","",IF(OR($F44="",$J44=""),"",IFERROR($F44*$J44,"")))</f>
        <v/>
      </c>
      <c r="L44" s="23">
        <f>IF($C44="","",IF(OR($H44="",$I44="",$K44=""),"",IFERROR($H44*(1+$I44)+$K44,"")))</f>
        <v/>
      </c>
      <c r="M44" s="17" t="n"/>
      <c r="N44" s="17" t="n"/>
    </row>
    <row r="45" ht="28" customHeight="1">
      <c r="A45" s="19">
        <f>IF($C45="","",ROW()-10)</f>
        <v/>
      </c>
      <c r="B45" s="17" t="n"/>
      <c r="C45" s="17" t="n"/>
      <c r="D45" s="20" t="n"/>
      <c r="E45" s="21" t="n"/>
      <c r="F45" s="20" t="n"/>
      <c r="G45" s="22" t="n"/>
      <c r="H45" s="23">
        <f>IF($C45="","",IF(OR($D45="",$G45=""),"",IFERROR($D45*$G45,"")))</f>
        <v/>
      </c>
      <c r="I45" s="32">
        <f>IF(OR($B45="",$C45=""),"",IFERROR(VLOOKUP($B45,Assumptions!$A$5:$C$8,2,FALSE),""))</f>
        <v/>
      </c>
      <c r="J45" s="23">
        <f>IF(OR($B45="",$C45=""),"",IFERROR(VLOOKUP($B45,Assumptions!$A$5:$C$8,3,FALSE),""))</f>
        <v/>
      </c>
      <c r="K45" s="23">
        <f>IF($C45="","",IF(OR($F45="",$J45=""),"",IFERROR($F45*$J45,"")))</f>
        <v/>
      </c>
      <c r="L45" s="23">
        <f>IF($C45="","",IF(OR($H45="",$I45="",$K45=""),"",IFERROR($H45*(1+$I45)+$K45,"")))</f>
        <v/>
      </c>
      <c r="M45" s="17" t="n"/>
      <c r="N45" s="17" t="n"/>
    </row>
    <row r="46" ht="28" customHeight="1">
      <c r="A46" s="19">
        <f>IF($C46="","",ROW()-10)</f>
        <v/>
      </c>
      <c r="B46" s="17" t="n"/>
      <c r="C46" s="17" t="n"/>
      <c r="D46" s="20" t="n"/>
      <c r="E46" s="21" t="n"/>
      <c r="F46" s="20" t="n"/>
      <c r="G46" s="22" t="n"/>
      <c r="H46" s="23">
        <f>IF($C46="","",IF(OR($D46="",$G46=""),"",IFERROR($D46*$G46,"")))</f>
        <v/>
      </c>
      <c r="I46" s="32">
        <f>IF(OR($B46="",$C46=""),"",IFERROR(VLOOKUP($B46,Assumptions!$A$5:$C$8,2,FALSE),""))</f>
        <v/>
      </c>
      <c r="J46" s="23">
        <f>IF(OR($B46="",$C46=""),"",IFERROR(VLOOKUP($B46,Assumptions!$A$5:$C$8,3,FALSE),""))</f>
        <v/>
      </c>
      <c r="K46" s="23">
        <f>IF($C46="","",IF(OR($F46="",$J46=""),"",IFERROR($F46*$J46,"")))</f>
        <v/>
      </c>
      <c r="L46" s="23">
        <f>IF($C46="","",IF(OR($H46="",$I46="",$K46=""),"",IFERROR($H46*(1+$I46)+$K46,"")))</f>
        <v/>
      </c>
      <c r="M46" s="17" t="n"/>
      <c r="N46" s="17" t="n"/>
    </row>
    <row r="47" ht="28" customHeight="1">
      <c r="A47" s="19">
        <f>IF($C47="","",ROW()-10)</f>
        <v/>
      </c>
      <c r="B47" s="17" t="n"/>
      <c r="C47" s="17" t="n"/>
      <c r="D47" s="20" t="n"/>
      <c r="E47" s="21" t="n"/>
      <c r="F47" s="20" t="n"/>
      <c r="G47" s="22" t="n"/>
      <c r="H47" s="23">
        <f>IF($C47="","",IF(OR($D47="",$G47=""),"",IFERROR($D47*$G47,"")))</f>
        <v/>
      </c>
      <c r="I47" s="32">
        <f>IF(OR($B47="",$C47=""),"",IFERROR(VLOOKUP($B47,Assumptions!$A$5:$C$8,2,FALSE),""))</f>
        <v/>
      </c>
      <c r="J47" s="23">
        <f>IF(OR($B47="",$C47=""),"",IFERROR(VLOOKUP($B47,Assumptions!$A$5:$C$8,3,FALSE),""))</f>
        <v/>
      </c>
      <c r="K47" s="23">
        <f>IF($C47="","",IF(OR($F47="",$J47=""),"",IFERROR($F47*$J47,"")))</f>
        <v/>
      </c>
      <c r="L47" s="23">
        <f>IF($C47="","",IF(OR($H47="",$I47="",$K47=""),"",IFERROR($H47*(1+$I47)+$K47,"")))</f>
        <v/>
      </c>
      <c r="M47" s="17" t="n"/>
      <c r="N47" s="17" t="n"/>
    </row>
    <row r="48" ht="28" customHeight="1">
      <c r="A48" s="19">
        <f>IF($C48="","",ROW()-10)</f>
        <v/>
      </c>
      <c r="B48" s="17" t="n"/>
      <c r="C48" s="17" t="n"/>
      <c r="D48" s="20" t="n"/>
      <c r="E48" s="21" t="n"/>
      <c r="F48" s="20" t="n"/>
      <c r="G48" s="22" t="n"/>
      <c r="H48" s="23">
        <f>IF($C48="","",IF(OR($D48="",$G48=""),"",IFERROR($D48*$G48,"")))</f>
        <v/>
      </c>
      <c r="I48" s="32">
        <f>IF(OR($B48="",$C48=""),"",IFERROR(VLOOKUP($B48,Assumptions!$A$5:$C$8,2,FALSE),""))</f>
        <v/>
      </c>
      <c r="J48" s="23">
        <f>IF(OR($B48="",$C48=""),"",IFERROR(VLOOKUP($B48,Assumptions!$A$5:$C$8,3,FALSE),""))</f>
        <v/>
      </c>
      <c r="K48" s="23">
        <f>IF($C48="","",IF(OR($F48="",$J48=""),"",IFERROR($F48*$J48,"")))</f>
        <v/>
      </c>
      <c r="L48" s="23">
        <f>IF($C48="","",IF(OR($H48="",$I48="",$K48=""),"",IFERROR($H48*(1+$I48)+$K48,"")))</f>
        <v/>
      </c>
      <c r="M48" s="17" t="n"/>
      <c r="N48" s="17" t="n"/>
    </row>
    <row r="49" ht="28" customHeight="1">
      <c r="A49" s="19">
        <f>IF($C49="","",ROW()-10)</f>
        <v/>
      </c>
      <c r="B49" s="17" t="n"/>
      <c r="C49" s="17" t="n"/>
      <c r="D49" s="20" t="n"/>
      <c r="E49" s="21" t="n"/>
      <c r="F49" s="20" t="n"/>
      <c r="G49" s="22" t="n"/>
      <c r="H49" s="23">
        <f>IF($C49="","",IF(OR($D49="",$G49=""),"",IFERROR($D49*$G49,"")))</f>
        <v/>
      </c>
      <c r="I49" s="32">
        <f>IF(OR($B49="",$C49=""),"",IFERROR(VLOOKUP($B49,Assumptions!$A$5:$C$8,2,FALSE),""))</f>
        <v/>
      </c>
      <c r="J49" s="23">
        <f>IF(OR($B49="",$C49=""),"",IFERROR(VLOOKUP($B49,Assumptions!$A$5:$C$8,3,FALSE),""))</f>
        <v/>
      </c>
      <c r="K49" s="23">
        <f>IF($C49="","",IF(OR($F49="",$J49=""),"",IFERROR($F49*$J49,"")))</f>
        <v/>
      </c>
      <c r="L49" s="23">
        <f>IF($C49="","",IF(OR($H49="",$I49="",$K49=""),"",IFERROR($H49*(1+$I49)+$K49,"")))</f>
        <v/>
      </c>
      <c r="M49" s="17" t="n"/>
      <c r="N49" s="17" t="n"/>
    </row>
    <row r="50" ht="28" customHeight="1">
      <c r="A50" s="19">
        <f>IF($C50="","",ROW()-10)</f>
        <v/>
      </c>
      <c r="B50" s="17" t="n"/>
      <c r="C50" s="17" t="n"/>
      <c r="D50" s="20" t="n"/>
      <c r="E50" s="21" t="n"/>
      <c r="F50" s="20" t="n"/>
      <c r="G50" s="22" t="n"/>
      <c r="H50" s="23">
        <f>IF($C50="","",IF(OR($D50="",$G50=""),"",IFERROR($D50*$G50,"")))</f>
        <v/>
      </c>
      <c r="I50" s="32">
        <f>IF(OR($B50="",$C50=""),"",IFERROR(VLOOKUP($B50,Assumptions!$A$5:$C$8,2,FALSE),""))</f>
        <v/>
      </c>
      <c r="J50" s="23">
        <f>IF(OR($B50="",$C50=""),"",IFERROR(VLOOKUP($B50,Assumptions!$A$5:$C$8,3,FALSE),""))</f>
        <v/>
      </c>
      <c r="K50" s="23">
        <f>IF($C50="","",IF(OR($F50="",$J50=""),"",IFERROR($F50*$J50,"")))</f>
        <v/>
      </c>
      <c r="L50" s="23">
        <f>IF($C50="","",IF(OR($H50="",$I50="",$K50=""),"",IFERROR($H50*(1+$I50)+$K50,"")))</f>
        <v/>
      </c>
      <c r="M50" s="17" t="n"/>
      <c r="N50" s="17" t="n"/>
    </row>
    <row r="51" ht="28" customHeight="1">
      <c r="A51" s="19">
        <f>IF($C51="","",ROW()-10)</f>
        <v/>
      </c>
      <c r="B51" s="17" t="n"/>
      <c r="C51" s="17" t="n"/>
      <c r="D51" s="20" t="n"/>
      <c r="E51" s="21" t="n"/>
      <c r="F51" s="20" t="n"/>
      <c r="G51" s="22" t="n"/>
      <c r="H51" s="23">
        <f>IF($C51="","",IF(OR($D51="",$G51=""),"",IFERROR($D51*$G51,"")))</f>
        <v/>
      </c>
      <c r="I51" s="32">
        <f>IF(OR($B51="",$C51=""),"",IFERROR(VLOOKUP($B51,Assumptions!$A$5:$C$8,2,FALSE),""))</f>
        <v/>
      </c>
      <c r="J51" s="23">
        <f>IF(OR($B51="",$C51=""),"",IFERROR(VLOOKUP($B51,Assumptions!$A$5:$C$8,3,FALSE),""))</f>
        <v/>
      </c>
      <c r="K51" s="23">
        <f>IF($C51="","",IF(OR($F51="",$J51=""),"",IFERROR($F51*$J51,"")))</f>
        <v/>
      </c>
      <c r="L51" s="23">
        <f>IF($C51="","",IF(OR($H51="",$I51="",$K51=""),"",IFERROR($H51*(1+$I51)+$K51,"")))</f>
        <v/>
      </c>
      <c r="M51" s="17" t="n"/>
      <c r="N51" s="17" t="n"/>
    </row>
    <row r="52" ht="28" customHeight="1">
      <c r="A52" s="19">
        <f>IF($C52="","",ROW()-10)</f>
        <v/>
      </c>
      <c r="B52" s="17" t="n"/>
      <c r="C52" s="17" t="n"/>
      <c r="D52" s="20" t="n"/>
      <c r="E52" s="21" t="n"/>
      <c r="F52" s="20" t="n"/>
      <c r="G52" s="22" t="n"/>
      <c r="H52" s="23">
        <f>IF($C52="","",IF(OR($D52="",$G52=""),"",IFERROR($D52*$G52,"")))</f>
        <v/>
      </c>
      <c r="I52" s="32">
        <f>IF(OR($B52="",$C52=""),"",IFERROR(VLOOKUP($B52,Assumptions!$A$5:$C$8,2,FALSE),""))</f>
        <v/>
      </c>
      <c r="J52" s="23">
        <f>IF(OR($B52="",$C52=""),"",IFERROR(VLOOKUP($B52,Assumptions!$A$5:$C$8,3,FALSE),""))</f>
        <v/>
      </c>
      <c r="K52" s="23">
        <f>IF($C52="","",IF(OR($F52="",$J52=""),"",IFERROR($F52*$J52,"")))</f>
        <v/>
      </c>
      <c r="L52" s="23">
        <f>IF($C52="","",IF(OR($H52="",$I52="",$K52=""),"",IFERROR($H52*(1+$I52)+$K52,"")))</f>
        <v/>
      </c>
      <c r="M52" s="17" t="n"/>
      <c r="N52" s="17" t="n"/>
    </row>
    <row r="53" ht="28" customHeight="1">
      <c r="A53" s="19">
        <f>IF($C53="","",ROW()-10)</f>
        <v/>
      </c>
      <c r="B53" s="17" t="n"/>
      <c r="C53" s="17" t="n"/>
      <c r="D53" s="20" t="n"/>
      <c r="E53" s="21" t="n"/>
      <c r="F53" s="20" t="n"/>
      <c r="G53" s="22" t="n"/>
      <c r="H53" s="23">
        <f>IF($C53="","",IF(OR($D53="",$G53=""),"",IFERROR($D53*$G53,"")))</f>
        <v/>
      </c>
      <c r="I53" s="32">
        <f>IF(OR($B53="",$C53=""),"",IFERROR(VLOOKUP($B53,Assumptions!$A$5:$C$8,2,FALSE),""))</f>
        <v/>
      </c>
      <c r="J53" s="23">
        <f>IF(OR($B53="",$C53=""),"",IFERROR(VLOOKUP($B53,Assumptions!$A$5:$C$8,3,FALSE),""))</f>
        <v/>
      </c>
      <c r="K53" s="23">
        <f>IF($C53="","",IF(OR($F53="",$J53=""),"",IFERROR($F53*$J53,"")))</f>
        <v/>
      </c>
      <c r="L53" s="23">
        <f>IF($C53="","",IF(OR($H53="",$I53="",$K53=""),"",IFERROR($H53*(1+$I53)+$K53,"")))</f>
        <v/>
      </c>
      <c r="M53" s="17" t="n"/>
      <c r="N53" s="17" t="n"/>
    </row>
    <row r="54" ht="28" customHeight="1">
      <c r="A54" s="19">
        <f>IF($C54="","",ROW()-10)</f>
        <v/>
      </c>
      <c r="B54" s="17" t="n"/>
      <c r="C54" s="17" t="n"/>
      <c r="D54" s="20" t="n"/>
      <c r="E54" s="21" t="n"/>
      <c r="F54" s="20" t="n"/>
      <c r="G54" s="22" t="n"/>
      <c r="H54" s="23">
        <f>IF($C54="","",IF(OR($D54="",$G54=""),"",IFERROR($D54*$G54,"")))</f>
        <v/>
      </c>
      <c r="I54" s="32">
        <f>IF(OR($B54="",$C54=""),"",IFERROR(VLOOKUP($B54,Assumptions!$A$5:$C$8,2,FALSE),""))</f>
        <v/>
      </c>
      <c r="J54" s="23">
        <f>IF(OR($B54="",$C54=""),"",IFERROR(VLOOKUP($B54,Assumptions!$A$5:$C$8,3,FALSE),""))</f>
        <v/>
      </c>
      <c r="K54" s="23">
        <f>IF($C54="","",IF(OR($F54="",$J54=""),"",IFERROR($F54*$J54,"")))</f>
        <v/>
      </c>
      <c r="L54" s="23">
        <f>IF($C54="","",IF(OR($H54="",$I54="",$K54=""),"",IFERROR($H54*(1+$I54)+$K54,"")))</f>
        <v/>
      </c>
      <c r="M54" s="17" t="n"/>
      <c r="N54" s="17" t="n"/>
    </row>
    <row r="55" ht="28" customHeight="1">
      <c r="A55" s="19">
        <f>IF($C55="","",ROW()-10)</f>
        <v/>
      </c>
      <c r="B55" s="17" t="n"/>
      <c r="C55" s="17" t="n"/>
      <c r="D55" s="20" t="n"/>
      <c r="E55" s="21" t="n"/>
      <c r="F55" s="20" t="n"/>
      <c r="G55" s="22" t="n"/>
      <c r="H55" s="23">
        <f>IF($C55="","",IF(OR($D55="",$G55=""),"",IFERROR($D55*$G55,"")))</f>
        <v/>
      </c>
      <c r="I55" s="32">
        <f>IF(OR($B55="",$C55=""),"",IFERROR(VLOOKUP($B55,Assumptions!$A$5:$C$8,2,FALSE),""))</f>
        <v/>
      </c>
      <c r="J55" s="23">
        <f>IF(OR($B55="",$C55=""),"",IFERROR(VLOOKUP($B55,Assumptions!$A$5:$C$8,3,FALSE),""))</f>
        <v/>
      </c>
      <c r="K55" s="23">
        <f>IF($C55="","",IF(OR($F55="",$J55=""),"",IFERROR($F55*$J55,"")))</f>
        <v/>
      </c>
      <c r="L55" s="23">
        <f>IF($C55="","",IF(OR($H55="",$I55="",$K55=""),"",IFERROR($H55*(1+$I55)+$K55,"")))</f>
        <v/>
      </c>
      <c r="M55" s="17" t="n"/>
      <c r="N55" s="17" t="n"/>
    </row>
    <row r="56" ht="28" customHeight="1">
      <c r="A56" s="19">
        <f>IF($C56="","",ROW()-10)</f>
        <v/>
      </c>
      <c r="B56" s="17" t="n"/>
      <c r="C56" s="17" t="n"/>
      <c r="D56" s="20" t="n"/>
      <c r="E56" s="21" t="n"/>
      <c r="F56" s="20" t="n"/>
      <c r="G56" s="22" t="n"/>
      <c r="H56" s="23">
        <f>IF($C56="","",IF(OR($D56="",$G56=""),"",IFERROR($D56*$G56,"")))</f>
        <v/>
      </c>
      <c r="I56" s="32">
        <f>IF(OR($B56="",$C56=""),"",IFERROR(VLOOKUP($B56,Assumptions!$A$5:$C$8,2,FALSE),""))</f>
        <v/>
      </c>
      <c r="J56" s="23">
        <f>IF(OR($B56="",$C56=""),"",IFERROR(VLOOKUP($B56,Assumptions!$A$5:$C$8,3,FALSE),""))</f>
        <v/>
      </c>
      <c r="K56" s="23">
        <f>IF($C56="","",IF(OR($F56="",$J56=""),"",IFERROR($F56*$J56,"")))</f>
        <v/>
      </c>
      <c r="L56" s="23">
        <f>IF($C56="","",IF(OR($H56="",$I56="",$K56=""),"",IFERROR($H56*(1+$I56)+$K56,"")))</f>
        <v/>
      </c>
      <c r="M56" s="17" t="n"/>
      <c r="N56" s="17" t="n"/>
    </row>
    <row r="57" ht="28" customHeight="1">
      <c r="A57" s="19">
        <f>IF($C57="","",ROW()-10)</f>
        <v/>
      </c>
      <c r="B57" s="17" t="n"/>
      <c r="C57" s="17" t="n"/>
      <c r="D57" s="20" t="n"/>
      <c r="E57" s="21" t="n"/>
      <c r="F57" s="20" t="n"/>
      <c r="G57" s="22" t="n"/>
      <c r="H57" s="23">
        <f>IF($C57="","",IF(OR($D57="",$G57=""),"",IFERROR($D57*$G57,"")))</f>
        <v/>
      </c>
      <c r="I57" s="32">
        <f>IF(OR($B57="",$C57=""),"",IFERROR(VLOOKUP($B57,Assumptions!$A$5:$C$8,2,FALSE),""))</f>
        <v/>
      </c>
      <c r="J57" s="23">
        <f>IF(OR($B57="",$C57=""),"",IFERROR(VLOOKUP($B57,Assumptions!$A$5:$C$8,3,FALSE),""))</f>
        <v/>
      </c>
      <c r="K57" s="23">
        <f>IF($C57="","",IF(OR($F57="",$J57=""),"",IFERROR($F57*$J57,"")))</f>
        <v/>
      </c>
      <c r="L57" s="23">
        <f>IF($C57="","",IF(OR($H57="",$I57="",$K57=""),"",IFERROR($H57*(1+$I57)+$K57,"")))</f>
        <v/>
      </c>
      <c r="M57" s="17" t="n"/>
      <c r="N57" s="17" t="n"/>
    </row>
    <row r="58" ht="28" customHeight="1">
      <c r="A58" s="19">
        <f>IF($C58="","",ROW()-10)</f>
        <v/>
      </c>
      <c r="B58" s="17" t="n"/>
      <c r="C58" s="17" t="n"/>
      <c r="D58" s="20" t="n"/>
      <c r="E58" s="21" t="n"/>
      <c r="F58" s="20" t="n"/>
      <c r="G58" s="22" t="n"/>
      <c r="H58" s="23">
        <f>IF($C58="","",IF(OR($D58="",$G58=""),"",IFERROR($D58*$G58,"")))</f>
        <v/>
      </c>
      <c r="I58" s="32">
        <f>IF(OR($B58="",$C58=""),"",IFERROR(VLOOKUP($B58,Assumptions!$A$5:$C$8,2,FALSE),""))</f>
        <v/>
      </c>
      <c r="J58" s="23">
        <f>IF(OR($B58="",$C58=""),"",IFERROR(VLOOKUP($B58,Assumptions!$A$5:$C$8,3,FALSE),""))</f>
        <v/>
      </c>
      <c r="K58" s="23">
        <f>IF($C58="","",IF(OR($F58="",$J58=""),"",IFERROR($F58*$J58,"")))</f>
        <v/>
      </c>
      <c r="L58" s="23">
        <f>IF($C58="","",IF(OR($H58="",$I58="",$K58=""),"",IFERROR($H58*(1+$I58)+$K58,"")))</f>
        <v/>
      </c>
      <c r="M58" s="17" t="n"/>
      <c r="N58" s="17" t="n"/>
    </row>
    <row r="59" ht="28" customHeight="1">
      <c r="A59" s="19">
        <f>IF($C59="","",ROW()-10)</f>
        <v/>
      </c>
      <c r="B59" s="17" t="n"/>
      <c r="C59" s="17" t="n"/>
      <c r="D59" s="20" t="n"/>
      <c r="E59" s="21" t="n"/>
      <c r="F59" s="20" t="n"/>
      <c r="G59" s="22" t="n"/>
      <c r="H59" s="23">
        <f>IF($C59="","",IF(OR($D59="",$G59=""),"",IFERROR($D59*$G59,"")))</f>
        <v/>
      </c>
      <c r="I59" s="32">
        <f>IF(OR($B59="",$C59=""),"",IFERROR(VLOOKUP($B59,Assumptions!$A$5:$C$8,2,FALSE),""))</f>
        <v/>
      </c>
      <c r="J59" s="23">
        <f>IF(OR($B59="",$C59=""),"",IFERROR(VLOOKUP($B59,Assumptions!$A$5:$C$8,3,FALSE),""))</f>
        <v/>
      </c>
      <c r="K59" s="23">
        <f>IF($C59="","",IF(OR($F59="",$J59=""),"",IFERROR($F59*$J59,"")))</f>
        <v/>
      </c>
      <c r="L59" s="23">
        <f>IF($C59="","",IF(OR($H59="",$I59="",$K59=""),"",IFERROR($H59*(1+$I59)+$K59,"")))</f>
        <v/>
      </c>
      <c r="M59" s="17" t="n"/>
      <c r="N59" s="17" t="n"/>
    </row>
    <row r="60" ht="28" customHeight="1">
      <c r="A60" s="19">
        <f>IF($C60="","",ROW()-10)</f>
        <v/>
      </c>
      <c r="B60" s="17" t="n"/>
      <c r="C60" s="17" t="n"/>
      <c r="D60" s="20" t="n"/>
      <c r="E60" s="21" t="n"/>
      <c r="F60" s="20" t="n"/>
      <c r="G60" s="22" t="n"/>
      <c r="H60" s="23">
        <f>IF($C60="","",IF(OR($D60="",$G60=""),"",IFERROR($D60*$G60,"")))</f>
        <v/>
      </c>
      <c r="I60" s="32">
        <f>IF(OR($B60="",$C60=""),"",IFERROR(VLOOKUP($B60,Assumptions!$A$5:$C$8,2,FALSE),""))</f>
        <v/>
      </c>
      <c r="J60" s="23">
        <f>IF(OR($B60="",$C60=""),"",IFERROR(VLOOKUP($B60,Assumptions!$A$5:$C$8,3,FALSE),""))</f>
        <v/>
      </c>
      <c r="K60" s="23">
        <f>IF($C60="","",IF(OR($F60="",$J60=""),"",IFERROR($F60*$J60,"")))</f>
        <v/>
      </c>
      <c r="L60" s="23">
        <f>IF($C60="","",IF(OR($H60="",$I60="",$K60=""),"",IFERROR($H60*(1+$I60)+$K60,"")))</f>
        <v/>
      </c>
      <c r="M60" s="17" t="n"/>
      <c r="N60" s="17" t="n"/>
    </row>
    <row r="61" ht="28" customHeight="1">
      <c r="A61" s="19">
        <f>IF($C61="","",ROW()-10)</f>
        <v/>
      </c>
      <c r="B61" s="17" t="n"/>
      <c r="C61" s="17" t="n"/>
      <c r="D61" s="20" t="n"/>
      <c r="E61" s="21" t="n"/>
      <c r="F61" s="20" t="n"/>
      <c r="G61" s="22" t="n"/>
      <c r="H61" s="23">
        <f>IF($C61="","",IF(OR($D61="",$G61=""),"",IFERROR($D61*$G61,"")))</f>
        <v/>
      </c>
      <c r="I61" s="32">
        <f>IF(OR($B61="",$C61=""),"",IFERROR(VLOOKUP($B61,Assumptions!$A$5:$C$8,2,FALSE),""))</f>
        <v/>
      </c>
      <c r="J61" s="23">
        <f>IF(OR($B61="",$C61=""),"",IFERROR(VLOOKUP($B61,Assumptions!$A$5:$C$8,3,FALSE),""))</f>
        <v/>
      </c>
      <c r="K61" s="23">
        <f>IF($C61="","",IF(OR($F61="",$J61=""),"",IFERROR($F61*$J61,"")))</f>
        <v/>
      </c>
      <c r="L61" s="23">
        <f>IF($C61="","",IF(OR($H61="",$I61="",$K61=""),"",IFERROR($H61*(1+$I61)+$K61,"")))</f>
        <v/>
      </c>
      <c r="M61" s="17" t="n"/>
      <c r="N61" s="17" t="n"/>
    </row>
    <row r="62" ht="28" customHeight="1">
      <c r="A62" s="19">
        <f>IF($C62="","",ROW()-10)</f>
        <v/>
      </c>
      <c r="B62" s="17" t="n"/>
      <c r="C62" s="17" t="n"/>
      <c r="D62" s="20" t="n"/>
      <c r="E62" s="21" t="n"/>
      <c r="F62" s="20" t="n"/>
      <c r="G62" s="22" t="n"/>
      <c r="H62" s="23">
        <f>IF($C62="","",IF(OR($D62="",$G62=""),"",IFERROR($D62*$G62,"")))</f>
        <v/>
      </c>
      <c r="I62" s="32">
        <f>IF(OR($B62="",$C62=""),"",IFERROR(VLOOKUP($B62,Assumptions!$A$5:$C$8,2,FALSE),""))</f>
        <v/>
      </c>
      <c r="J62" s="23">
        <f>IF(OR($B62="",$C62=""),"",IFERROR(VLOOKUP($B62,Assumptions!$A$5:$C$8,3,FALSE),""))</f>
        <v/>
      </c>
      <c r="K62" s="23">
        <f>IF($C62="","",IF(OR($F62="",$J62=""),"",IFERROR($F62*$J62,"")))</f>
        <v/>
      </c>
      <c r="L62" s="23">
        <f>IF($C62="","",IF(OR($H62="",$I62="",$K62=""),"",IFERROR($H62*(1+$I62)+$K62,"")))</f>
        <v/>
      </c>
      <c r="M62" s="17" t="n"/>
      <c r="N62" s="17" t="n"/>
    </row>
    <row r="63" ht="28" customHeight="1">
      <c r="A63" s="19">
        <f>IF($C63="","",ROW()-10)</f>
        <v/>
      </c>
      <c r="B63" s="17" t="n"/>
      <c r="C63" s="17" t="n"/>
      <c r="D63" s="20" t="n"/>
      <c r="E63" s="21" t="n"/>
      <c r="F63" s="20" t="n"/>
      <c r="G63" s="22" t="n"/>
      <c r="H63" s="23">
        <f>IF($C63="","",IF(OR($D63="",$G63=""),"",IFERROR($D63*$G63,"")))</f>
        <v/>
      </c>
      <c r="I63" s="32">
        <f>IF(OR($B63="",$C63=""),"",IFERROR(VLOOKUP($B63,Assumptions!$A$5:$C$8,2,FALSE),""))</f>
        <v/>
      </c>
      <c r="J63" s="23">
        <f>IF(OR($B63="",$C63=""),"",IFERROR(VLOOKUP($B63,Assumptions!$A$5:$C$8,3,FALSE),""))</f>
        <v/>
      </c>
      <c r="K63" s="23">
        <f>IF($C63="","",IF(OR($F63="",$J63=""),"",IFERROR($F63*$J63,"")))</f>
        <v/>
      </c>
      <c r="L63" s="23">
        <f>IF($C63="","",IF(OR($H63="",$I63="",$K63=""),"",IFERROR($H63*(1+$I63)+$K63,"")))</f>
        <v/>
      </c>
      <c r="M63" s="17" t="n"/>
      <c r="N63" s="17" t="n"/>
    </row>
    <row r="64" ht="28" customHeight="1">
      <c r="A64" s="19">
        <f>IF($C64="","",ROW()-10)</f>
        <v/>
      </c>
      <c r="B64" s="17" t="n"/>
      <c r="C64" s="17" t="n"/>
      <c r="D64" s="20" t="n"/>
      <c r="E64" s="21" t="n"/>
      <c r="F64" s="20" t="n"/>
      <c r="G64" s="22" t="n"/>
      <c r="H64" s="23">
        <f>IF($C64="","",IF(OR($D64="",$G64=""),"",IFERROR($D64*$G64,"")))</f>
        <v/>
      </c>
      <c r="I64" s="32">
        <f>IF(OR($B64="",$C64=""),"",IFERROR(VLOOKUP($B64,Assumptions!$A$5:$C$8,2,FALSE),""))</f>
        <v/>
      </c>
      <c r="J64" s="23">
        <f>IF(OR($B64="",$C64=""),"",IFERROR(VLOOKUP($B64,Assumptions!$A$5:$C$8,3,FALSE),""))</f>
        <v/>
      </c>
      <c r="K64" s="23">
        <f>IF($C64="","",IF(OR($F64="",$J64=""),"",IFERROR($F64*$J64,"")))</f>
        <v/>
      </c>
      <c r="L64" s="23">
        <f>IF($C64="","",IF(OR($H64="",$I64="",$K64=""),"",IFERROR($H64*(1+$I64)+$K64,"")))</f>
        <v/>
      </c>
      <c r="M64" s="17" t="n"/>
      <c r="N64" s="17" t="n"/>
    </row>
    <row r="65" ht="28" customHeight="1">
      <c r="A65" s="19">
        <f>IF($C65="","",ROW()-10)</f>
        <v/>
      </c>
      <c r="B65" s="17" t="n"/>
      <c r="C65" s="17" t="n"/>
      <c r="D65" s="20" t="n"/>
      <c r="E65" s="21" t="n"/>
      <c r="F65" s="20" t="n"/>
      <c r="G65" s="22" t="n"/>
      <c r="H65" s="23">
        <f>IF($C65="","",IF(OR($D65="",$G65=""),"",IFERROR($D65*$G65,"")))</f>
        <v/>
      </c>
      <c r="I65" s="32">
        <f>IF(OR($B65="",$C65=""),"",IFERROR(VLOOKUP($B65,Assumptions!$A$5:$C$8,2,FALSE),""))</f>
        <v/>
      </c>
      <c r="J65" s="23">
        <f>IF(OR($B65="",$C65=""),"",IFERROR(VLOOKUP($B65,Assumptions!$A$5:$C$8,3,FALSE),""))</f>
        <v/>
      </c>
      <c r="K65" s="23">
        <f>IF($C65="","",IF(OR($F65="",$J65=""),"",IFERROR($F65*$J65,"")))</f>
        <v/>
      </c>
      <c r="L65" s="23">
        <f>IF($C65="","",IF(OR($H65="",$I65="",$K65=""),"",IFERROR($H65*(1+$I65)+$K65,"")))</f>
        <v/>
      </c>
      <c r="M65" s="17" t="n"/>
      <c r="N65" s="17" t="n"/>
    </row>
    <row r="66" ht="28" customHeight="1">
      <c r="A66" s="19">
        <f>IF($C66="","",ROW()-10)</f>
        <v/>
      </c>
      <c r="B66" s="17" t="n"/>
      <c r="C66" s="17" t="n"/>
      <c r="D66" s="20" t="n"/>
      <c r="E66" s="21" t="n"/>
      <c r="F66" s="20" t="n"/>
      <c r="G66" s="22" t="n"/>
      <c r="H66" s="23">
        <f>IF($C66="","",IF(OR($D66="",$G66=""),"",IFERROR($D66*$G66,"")))</f>
        <v/>
      </c>
      <c r="I66" s="32">
        <f>IF(OR($B66="",$C66=""),"",IFERROR(VLOOKUP($B66,Assumptions!$A$5:$C$8,2,FALSE),""))</f>
        <v/>
      </c>
      <c r="J66" s="23">
        <f>IF(OR($B66="",$C66=""),"",IFERROR(VLOOKUP($B66,Assumptions!$A$5:$C$8,3,FALSE),""))</f>
        <v/>
      </c>
      <c r="K66" s="23">
        <f>IF($C66="","",IF(OR($F66="",$J66=""),"",IFERROR($F66*$J66,"")))</f>
        <v/>
      </c>
      <c r="L66" s="23">
        <f>IF($C66="","",IF(OR($H66="",$I66="",$K66=""),"",IFERROR($H66*(1+$I66)+$K66,"")))</f>
        <v/>
      </c>
      <c r="M66" s="17" t="n"/>
      <c r="N66" s="17" t="n"/>
    </row>
    <row r="67" ht="28" customHeight="1">
      <c r="A67" s="19">
        <f>IF($C67="","",ROW()-10)</f>
        <v/>
      </c>
      <c r="B67" s="17" t="n"/>
      <c r="C67" s="17" t="n"/>
      <c r="D67" s="20" t="n"/>
      <c r="E67" s="21" t="n"/>
      <c r="F67" s="20" t="n"/>
      <c r="G67" s="22" t="n"/>
      <c r="H67" s="23">
        <f>IF($C67="","",IF(OR($D67="",$G67=""),"",IFERROR($D67*$G67,"")))</f>
        <v/>
      </c>
      <c r="I67" s="32">
        <f>IF(OR($B67="",$C67=""),"",IFERROR(VLOOKUP($B67,Assumptions!$A$5:$C$8,2,FALSE),""))</f>
        <v/>
      </c>
      <c r="J67" s="23">
        <f>IF(OR($B67="",$C67=""),"",IFERROR(VLOOKUP($B67,Assumptions!$A$5:$C$8,3,FALSE),""))</f>
        <v/>
      </c>
      <c r="K67" s="23">
        <f>IF($C67="","",IF(OR($F67="",$J67=""),"",IFERROR($F67*$J67,"")))</f>
        <v/>
      </c>
      <c r="L67" s="23">
        <f>IF($C67="","",IF(OR($H67="",$I67="",$K67=""),"",IFERROR($H67*(1+$I67)+$K67,"")))</f>
        <v/>
      </c>
      <c r="M67" s="17" t="n"/>
      <c r="N67" s="17" t="n"/>
    </row>
    <row r="68" ht="28" customHeight="1">
      <c r="A68" s="19">
        <f>IF($C68="","",ROW()-10)</f>
        <v/>
      </c>
      <c r="B68" s="17" t="n"/>
      <c r="C68" s="17" t="n"/>
      <c r="D68" s="20" t="n"/>
      <c r="E68" s="21" t="n"/>
      <c r="F68" s="20" t="n"/>
      <c r="G68" s="22" t="n"/>
      <c r="H68" s="23">
        <f>IF($C68="","",IF(OR($D68="",$G68=""),"",IFERROR($D68*$G68,"")))</f>
        <v/>
      </c>
      <c r="I68" s="32">
        <f>IF(OR($B68="",$C68=""),"",IFERROR(VLOOKUP($B68,Assumptions!$A$5:$C$8,2,FALSE),""))</f>
        <v/>
      </c>
      <c r="J68" s="23">
        <f>IF(OR($B68="",$C68=""),"",IFERROR(VLOOKUP($B68,Assumptions!$A$5:$C$8,3,FALSE),""))</f>
        <v/>
      </c>
      <c r="K68" s="23">
        <f>IF($C68="","",IF(OR($F68="",$J68=""),"",IFERROR($F68*$J68,"")))</f>
        <v/>
      </c>
      <c r="L68" s="23">
        <f>IF($C68="","",IF(OR($H68="",$I68="",$K68=""),"",IFERROR($H68*(1+$I68)+$K68,"")))</f>
        <v/>
      </c>
      <c r="M68" s="17" t="n"/>
      <c r="N68" s="17" t="n"/>
    </row>
    <row r="69" ht="28" customHeight="1">
      <c r="A69" s="19">
        <f>IF($C69="","",ROW()-10)</f>
        <v/>
      </c>
      <c r="B69" s="17" t="n"/>
      <c r="C69" s="17" t="n"/>
      <c r="D69" s="20" t="n"/>
      <c r="E69" s="21" t="n"/>
      <c r="F69" s="20" t="n"/>
      <c r="G69" s="22" t="n"/>
      <c r="H69" s="23">
        <f>IF($C69="","",IF(OR($D69="",$G69=""),"",IFERROR($D69*$G69,"")))</f>
        <v/>
      </c>
      <c r="I69" s="32">
        <f>IF(OR($B69="",$C69=""),"",IFERROR(VLOOKUP($B69,Assumptions!$A$5:$C$8,2,FALSE),""))</f>
        <v/>
      </c>
      <c r="J69" s="23">
        <f>IF(OR($B69="",$C69=""),"",IFERROR(VLOOKUP($B69,Assumptions!$A$5:$C$8,3,FALSE),""))</f>
        <v/>
      </c>
      <c r="K69" s="23">
        <f>IF($C69="","",IF(OR($F69="",$J69=""),"",IFERROR($F69*$J69,"")))</f>
        <v/>
      </c>
      <c r="L69" s="23">
        <f>IF($C69="","",IF(OR($H69="",$I69="",$K69=""),"",IFERROR($H69*(1+$I69)+$K69,"")))</f>
        <v/>
      </c>
      <c r="M69" s="17" t="n"/>
      <c r="N69" s="17" t="n"/>
    </row>
    <row r="70" ht="28" customHeight="1">
      <c r="A70" s="19">
        <f>IF($C70="","",ROW()-10)</f>
        <v/>
      </c>
      <c r="B70" s="17" t="n"/>
      <c r="C70" s="17" t="n"/>
      <c r="D70" s="20" t="n"/>
      <c r="E70" s="21" t="n"/>
      <c r="F70" s="20" t="n"/>
      <c r="G70" s="22" t="n"/>
      <c r="H70" s="23">
        <f>IF($C70="","",IF(OR($D70="",$G70=""),"",IFERROR($D70*$G70,"")))</f>
        <v/>
      </c>
      <c r="I70" s="32">
        <f>IF(OR($B70="",$C70=""),"",IFERROR(VLOOKUP($B70,Assumptions!$A$5:$C$8,2,FALSE),""))</f>
        <v/>
      </c>
      <c r="J70" s="23">
        <f>IF(OR($B70="",$C70=""),"",IFERROR(VLOOKUP($B70,Assumptions!$A$5:$C$8,3,FALSE),""))</f>
        <v/>
      </c>
      <c r="K70" s="23">
        <f>IF($C70="","",IF(OR($F70="",$J70=""),"",IFERROR($F70*$J70,"")))</f>
        <v/>
      </c>
      <c r="L70" s="23">
        <f>IF($C70="","",IF(OR($H70="",$I70="",$K70=""),"",IFERROR($H70*(1+$I70)+$K70,"")))</f>
        <v/>
      </c>
      <c r="M70" s="17" t="n"/>
      <c r="N70" s="17" t="n"/>
    </row>
    <row r="71" ht="28" customHeight="1">
      <c r="A71" s="19">
        <f>IF($C71="","",ROW()-10)</f>
        <v/>
      </c>
      <c r="B71" s="17" t="n"/>
      <c r="C71" s="17" t="n"/>
      <c r="D71" s="20" t="n"/>
      <c r="E71" s="21" t="n"/>
      <c r="F71" s="20" t="n"/>
      <c r="G71" s="22" t="n"/>
      <c r="H71" s="23">
        <f>IF($C71="","",IF(OR($D71="",$G71=""),"",IFERROR($D71*$G71,"")))</f>
        <v/>
      </c>
      <c r="I71" s="32">
        <f>IF(OR($B71="",$C71=""),"",IFERROR(VLOOKUP($B71,Assumptions!$A$5:$C$8,2,FALSE),""))</f>
        <v/>
      </c>
      <c r="J71" s="23">
        <f>IF(OR($B71="",$C71=""),"",IFERROR(VLOOKUP($B71,Assumptions!$A$5:$C$8,3,FALSE),""))</f>
        <v/>
      </c>
      <c r="K71" s="23">
        <f>IF($C71="","",IF(OR($F71="",$J71=""),"",IFERROR($F71*$J71,"")))</f>
        <v/>
      </c>
      <c r="L71" s="23">
        <f>IF($C71="","",IF(OR($H71="",$I71="",$K71=""),"",IFERROR($H71*(1+$I71)+$K71,"")))</f>
        <v/>
      </c>
      <c r="M71" s="17" t="n"/>
      <c r="N71" s="17" t="n"/>
    </row>
    <row r="72" ht="28" customHeight="1">
      <c r="A72" s="19">
        <f>IF($C72="","",ROW()-10)</f>
        <v/>
      </c>
      <c r="B72" s="17" t="n"/>
      <c r="C72" s="17" t="n"/>
      <c r="D72" s="20" t="n"/>
      <c r="E72" s="21" t="n"/>
      <c r="F72" s="20" t="n"/>
      <c r="G72" s="22" t="n"/>
      <c r="H72" s="23">
        <f>IF($C72="","",IF(OR($D72="",$G72=""),"",IFERROR($D72*$G72,"")))</f>
        <v/>
      </c>
      <c r="I72" s="32">
        <f>IF(OR($B72="",$C72=""),"",IFERROR(VLOOKUP($B72,Assumptions!$A$5:$C$8,2,FALSE),""))</f>
        <v/>
      </c>
      <c r="J72" s="23">
        <f>IF(OR($B72="",$C72=""),"",IFERROR(VLOOKUP($B72,Assumptions!$A$5:$C$8,3,FALSE),""))</f>
        <v/>
      </c>
      <c r="K72" s="23">
        <f>IF($C72="","",IF(OR($F72="",$J72=""),"",IFERROR($F72*$J72,"")))</f>
        <v/>
      </c>
      <c r="L72" s="23">
        <f>IF($C72="","",IF(OR($H72="",$I72="",$K72=""),"",IFERROR($H72*(1+$I72)+$K72,"")))</f>
        <v/>
      </c>
      <c r="M72" s="17" t="n"/>
      <c r="N72" s="17" t="n"/>
    </row>
    <row r="73" ht="28" customHeight="1">
      <c r="A73" s="19">
        <f>IF($C73="","",ROW()-10)</f>
        <v/>
      </c>
      <c r="B73" s="17" t="n"/>
      <c r="C73" s="17" t="n"/>
      <c r="D73" s="20" t="n"/>
      <c r="E73" s="21" t="n"/>
      <c r="F73" s="20" t="n"/>
      <c r="G73" s="22" t="n"/>
      <c r="H73" s="23">
        <f>IF($C73="","",IF(OR($D73="",$G73=""),"",IFERROR($D73*$G73,"")))</f>
        <v/>
      </c>
      <c r="I73" s="32">
        <f>IF(OR($B73="",$C73=""),"",IFERROR(VLOOKUP($B73,Assumptions!$A$5:$C$8,2,FALSE),""))</f>
        <v/>
      </c>
      <c r="J73" s="23">
        <f>IF(OR($B73="",$C73=""),"",IFERROR(VLOOKUP($B73,Assumptions!$A$5:$C$8,3,FALSE),""))</f>
        <v/>
      </c>
      <c r="K73" s="23">
        <f>IF($C73="","",IF(OR($F73="",$J73=""),"",IFERROR($F73*$J73,"")))</f>
        <v/>
      </c>
      <c r="L73" s="23">
        <f>IF($C73="","",IF(OR($H73="",$I73="",$K73=""),"",IFERROR($H73*(1+$I73)+$K73,"")))</f>
        <v/>
      </c>
      <c r="M73" s="17" t="n"/>
      <c r="N73" s="17" t="n"/>
    </row>
    <row r="74" ht="28" customHeight="1">
      <c r="A74" s="19">
        <f>IF($C74="","",ROW()-10)</f>
        <v/>
      </c>
      <c r="B74" s="17" t="n"/>
      <c r="C74" s="17" t="n"/>
      <c r="D74" s="20" t="n"/>
      <c r="E74" s="21" t="n"/>
      <c r="F74" s="20" t="n"/>
      <c r="G74" s="22" t="n"/>
      <c r="H74" s="23">
        <f>IF($C74="","",IF(OR($D74="",$G74=""),"",IFERROR($D74*$G74,"")))</f>
        <v/>
      </c>
      <c r="I74" s="32">
        <f>IF(OR($B74="",$C74=""),"",IFERROR(VLOOKUP($B74,Assumptions!$A$5:$C$8,2,FALSE),""))</f>
        <v/>
      </c>
      <c r="J74" s="23">
        <f>IF(OR($B74="",$C74=""),"",IFERROR(VLOOKUP($B74,Assumptions!$A$5:$C$8,3,FALSE),""))</f>
        <v/>
      </c>
      <c r="K74" s="23">
        <f>IF($C74="","",IF(OR($F74="",$J74=""),"",IFERROR($F74*$J74,"")))</f>
        <v/>
      </c>
      <c r="L74" s="23">
        <f>IF($C74="","",IF(OR($H74="",$I74="",$K74=""),"",IFERROR($H74*(1+$I74)+$K74,"")))</f>
        <v/>
      </c>
      <c r="M74" s="17" t="n"/>
      <c r="N74" s="17" t="n"/>
    </row>
    <row r="75" ht="28" customHeight="1">
      <c r="A75" s="19">
        <f>IF($C75="","",ROW()-10)</f>
        <v/>
      </c>
      <c r="B75" s="17" t="n"/>
      <c r="C75" s="17" t="n"/>
      <c r="D75" s="20" t="n"/>
      <c r="E75" s="21" t="n"/>
      <c r="F75" s="20" t="n"/>
      <c r="G75" s="22" t="n"/>
      <c r="H75" s="23">
        <f>IF($C75="","",IF(OR($D75="",$G75=""),"",IFERROR($D75*$G75,"")))</f>
        <v/>
      </c>
      <c r="I75" s="32">
        <f>IF(OR($B75="",$C75=""),"",IFERROR(VLOOKUP($B75,Assumptions!$A$5:$C$8,2,FALSE),""))</f>
        <v/>
      </c>
      <c r="J75" s="23">
        <f>IF(OR($B75="",$C75=""),"",IFERROR(VLOOKUP($B75,Assumptions!$A$5:$C$8,3,FALSE),""))</f>
        <v/>
      </c>
      <c r="K75" s="23">
        <f>IF($C75="","",IF(OR($F75="",$J75=""),"",IFERROR($F75*$J75,"")))</f>
        <v/>
      </c>
      <c r="L75" s="23">
        <f>IF($C75="","",IF(OR($H75="",$I75="",$K75=""),"",IFERROR($H75*(1+$I75)+$K75,"")))</f>
        <v/>
      </c>
      <c r="M75" s="17" t="n"/>
      <c r="N75" s="17" t="n"/>
    </row>
    <row r="76" ht="28" customHeight="1">
      <c r="A76" s="19">
        <f>IF($C76="","",ROW()-10)</f>
        <v/>
      </c>
      <c r="B76" s="17" t="n"/>
      <c r="C76" s="17" t="n"/>
      <c r="D76" s="20" t="n"/>
      <c r="E76" s="21" t="n"/>
      <c r="F76" s="20" t="n"/>
      <c r="G76" s="22" t="n"/>
      <c r="H76" s="23">
        <f>IF($C76="","",IF(OR($D76="",$G76=""),"",IFERROR($D76*$G76,"")))</f>
        <v/>
      </c>
      <c r="I76" s="32">
        <f>IF(OR($B76="",$C76=""),"",IFERROR(VLOOKUP($B76,Assumptions!$A$5:$C$8,2,FALSE),""))</f>
        <v/>
      </c>
      <c r="J76" s="23">
        <f>IF(OR($B76="",$C76=""),"",IFERROR(VLOOKUP($B76,Assumptions!$A$5:$C$8,3,FALSE),""))</f>
        <v/>
      </c>
      <c r="K76" s="23">
        <f>IF($C76="","",IF(OR($F76="",$J76=""),"",IFERROR($F76*$J76,"")))</f>
        <v/>
      </c>
      <c r="L76" s="23">
        <f>IF($C76="","",IF(OR($H76="",$I76="",$K76=""),"",IFERROR($H76*(1+$I76)+$K76,"")))</f>
        <v/>
      </c>
      <c r="M76" s="17" t="n"/>
      <c r="N76" s="17" t="n"/>
    </row>
    <row r="77" ht="28" customHeight="1">
      <c r="A77" s="19">
        <f>IF($C77="","",ROW()-10)</f>
        <v/>
      </c>
      <c r="B77" s="17" t="n"/>
      <c r="C77" s="17" t="n"/>
      <c r="D77" s="20" t="n"/>
      <c r="E77" s="21" t="n"/>
      <c r="F77" s="20" t="n"/>
      <c r="G77" s="22" t="n"/>
      <c r="H77" s="23">
        <f>IF($C77="","",IF(OR($D77="",$G77=""),"",IFERROR($D77*$G77,"")))</f>
        <v/>
      </c>
      <c r="I77" s="32">
        <f>IF(OR($B77="",$C77=""),"",IFERROR(VLOOKUP($B77,Assumptions!$A$5:$C$8,2,FALSE),""))</f>
        <v/>
      </c>
      <c r="J77" s="23">
        <f>IF(OR($B77="",$C77=""),"",IFERROR(VLOOKUP($B77,Assumptions!$A$5:$C$8,3,FALSE),""))</f>
        <v/>
      </c>
      <c r="K77" s="23">
        <f>IF($C77="","",IF(OR($F77="",$J77=""),"",IFERROR($F77*$J77,"")))</f>
        <v/>
      </c>
      <c r="L77" s="23">
        <f>IF($C77="","",IF(OR($H77="",$I77="",$K77=""),"",IFERROR($H77*(1+$I77)+$K77,"")))</f>
        <v/>
      </c>
      <c r="M77" s="17" t="n"/>
      <c r="N77" s="17" t="n"/>
    </row>
    <row r="78" ht="28" customHeight="1">
      <c r="A78" s="19">
        <f>IF($C78="","",ROW()-10)</f>
        <v/>
      </c>
      <c r="B78" s="17" t="n"/>
      <c r="C78" s="17" t="n"/>
      <c r="D78" s="20" t="n"/>
      <c r="E78" s="21" t="n"/>
      <c r="F78" s="20" t="n"/>
      <c r="G78" s="22" t="n"/>
      <c r="H78" s="23">
        <f>IF($C78="","",IF(OR($D78="",$G78=""),"",IFERROR($D78*$G78,"")))</f>
        <v/>
      </c>
      <c r="I78" s="32">
        <f>IF(OR($B78="",$C78=""),"",IFERROR(VLOOKUP($B78,Assumptions!$A$5:$C$8,2,FALSE),""))</f>
        <v/>
      </c>
      <c r="J78" s="23">
        <f>IF(OR($B78="",$C78=""),"",IFERROR(VLOOKUP($B78,Assumptions!$A$5:$C$8,3,FALSE),""))</f>
        <v/>
      </c>
      <c r="K78" s="23">
        <f>IF($C78="","",IF(OR($F78="",$J78=""),"",IFERROR($F78*$J78,"")))</f>
        <v/>
      </c>
      <c r="L78" s="23">
        <f>IF($C78="","",IF(OR($H78="",$I78="",$K78=""),"",IFERROR($H78*(1+$I78)+$K78,"")))</f>
        <v/>
      </c>
      <c r="M78" s="17" t="n"/>
      <c r="N78" s="17" t="n"/>
    </row>
    <row r="79" ht="28" customHeight="1">
      <c r="A79" s="19">
        <f>IF($C79="","",ROW()-10)</f>
        <v/>
      </c>
      <c r="B79" s="17" t="n"/>
      <c r="C79" s="17" t="n"/>
      <c r="D79" s="20" t="n"/>
      <c r="E79" s="21" t="n"/>
      <c r="F79" s="20" t="n"/>
      <c r="G79" s="22" t="n"/>
      <c r="H79" s="23">
        <f>IF($C79="","",IF(OR($D79="",$G79=""),"",IFERROR($D79*$G79,"")))</f>
        <v/>
      </c>
      <c r="I79" s="32">
        <f>IF(OR($B79="",$C79=""),"",IFERROR(VLOOKUP($B79,Assumptions!$A$5:$C$8,2,FALSE),""))</f>
        <v/>
      </c>
      <c r="J79" s="23">
        <f>IF(OR($B79="",$C79=""),"",IFERROR(VLOOKUP($B79,Assumptions!$A$5:$C$8,3,FALSE),""))</f>
        <v/>
      </c>
      <c r="K79" s="23">
        <f>IF($C79="","",IF(OR($F79="",$J79=""),"",IFERROR($F79*$J79,"")))</f>
        <v/>
      </c>
      <c r="L79" s="23">
        <f>IF($C79="","",IF(OR($H79="",$I79="",$K79=""),"",IFERROR($H79*(1+$I79)+$K79,"")))</f>
        <v/>
      </c>
      <c r="M79" s="17" t="n"/>
      <c r="N79" s="17" t="n"/>
    </row>
    <row r="80" ht="28" customHeight="1">
      <c r="A80" s="19">
        <f>IF($C80="","",ROW()-10)</f>
        <v/>
      </c>
      <c r="B80" s="17" t="n"/>
      <c r="C80" s="17" t="n"/>
      <c r="D80" s="20" t="n"/>
      <c r="E80" s="21" t="n"/>
      <c r="F80" s="20" t="n"/>
      <c r="G80" s="22" t="n"/>
      <c r="H80" s="23">
        <f>IF($C80="","",IF(OR($D80="",$G80=""),"",IFERROR($D80*$G80,"")))</f>
        <v/>
      </c>
      <c r="I80" s="32">
        <f>IF(OR($B80="",$C80=""),"",IFERROR(VLOOKUP($B80,Assumptions!$A$5:$C$8,2,FALSE),""))</f>
        <v/>
      </c>
      <c r="J80" s="23">
        <f>IF(OR($B80="",$C80=""),"",IFERROR(VLOOKUP($B80,Assumptions!$A$5:$C$8,3,FALSE),""))</f>
        <v/>
      </c>
      <c r="K80" s="23">
        <f>IF($C80="","",IF(OR($F80="",$J80=""),"",IFERROR($F80*$J80,"")))</f>
        <v/>
      </c>
      <c r="L80" s="23">
        <f>IF($C80="","",IF(OR($H80="",$I80="",$K80=""),"",IFERROR($H80*(1+$I80)+$K80,"")))</f>
        <v/>
      </c>
      <c r="M80" s="17" t="n"/>
      <c r="N80" s="17" t="n"/>
    </row>
    <row r="81" ht="28" customHeight="1">
      <c r="A81" s="19">
        <f>IF($C81="","",ROW()-10)</f>
        <v/>
      </c>
      <c r="B81" s="17" t="n"/>
      <c r="C81" s="17" t="n"/>
      <c r="D81" s="20" t="n"/>
      <c r="E81" s="21" t="n"/>
      <c r="F81" s="20" t="n"/>
      <c r="G81" s="22" t="n"/>
      <c r="H81" s="23">
        <f>IF($C81="","",IF(OR($D81="",$G81=""),"",IFERROR($D81*$G81,"")))</f>
        <v/>
      </c>
      <c r="I81" s="32">
        <f>IF(OR($B81="",$C81=""),"",IFERROR(VLOOKUP($B81,Assumptions!$A$5:$C$8,2,FALSE),""))</f>
        <v/>
      </c>
      <c r="J81" s="23">
        <f>IF(OR($B81="",$C81=""),"",IFERROR(VLOOKUP($B81,Assumptions!$A$5:$C$8,3,FALSE),""))</f>
        <v/>
      </c>
      <c r="K81" s="23">
        <f>IF($C81="","",IF(OR($F81="",$J81=""),"",IFERROR($F81*$J81,"")))</f>
        <v/>
      </c>
      <c r="L81" s="23">
        <f>IF($C81="","",IF(OR($H81="",$I81="",$K81=""),"",IFERROR($H81*(1+$I81)+$K81,"")))</f>
        <v/>
      </c>
      <c r="M81" s="17" t="n"/>
      <c r="N81" s="17" t="n"/>
    </row>
    <row r="82" ht="28" customHeight="1">
      <c r="A82" s="19">
        <f>IF($C82="","",ROW()-10)</f>
        <v/>
      </c>
      <c r="B82" s="17" t="n"/>
      <c r="C82" s="17" t="n"/>
      <c r="D82" s="20" t="n"/>
      <c r="E82" s="21" t="n"/>
      <c r="F82" s="20" t="n"/>
      <c r="G82" s="22" t="n"/>
      <c r="H82" s="23">
        <f>IF($C82="","",IF(OR($D82="",$G82=""),"",IFERROR($D82*$G82,"")))</f>
        <v/>
      </c>
      <c r="I82" s="32">
        <f>IF(OR($B82="",$C82=""),"",IFERROR(VLOOKUP($B82,Assumptions!$A$5:$C$8,2,FALSE),""))</f>
        <v/>
      </c>
      <c r="J82" s="23">
        <f>IF(OR($B82="",$C82=""),"",IFERROR(VLOOKUP($B82,Assumptions!$A$5:$C$8,3,FALSE),""))</f>
        <v/>
      </c>
      <c r="K82" s="23">
        <f>IF($C82="","",IF(OR($F82="",$J82=""),"",IFERROR($F82*$J82,"")))</f>
        <v/>
      </c>
      <c r="L82" s="23">
        <f>IF($C82="","",IF(OR($H82="",$I82="",$K82=""),"",IFERROR($H82*(1+$I82)+$K82,"")))</f>
        <v/>
      </c>
      <c r="M82" s="17" t="n"/>
      <c r="N82" s="17" t="n"/>
    </row>
    <row r="83" ht="28" customHeight="1">
      <c r="A83" s="19">
        <f>IF($C83="","",ROW()-10)</f>
        <v/>
      </c>
      <c r="B83" s="17" t="n"/>
      <c r="C83" s="17" t="n"/>
      <c r="D83" s="20" t="n"/>
      <c r="E83" s="21" t="n"/>
      <c r="F83" s="20" t="n"/>
      <c r="G83" s="22" t="n"/>
      <c r="H83" s="23">
        <f>IF($C83="","",IF(OR($D83="",$G83=""),"",IFERROR($D83*$G83,"")))</f>
        <v/>
      </c>
      <c r="I83" s="32">
        <f>IF(OR($B83="",$C83=""),"",IFERROR(VLOOKUP($B83,Assumptions!$A$5:$C$8,2,FALSE),""))</f>
        <v/>
      </c>
      <c r="J83" s="23">
        <f>IF(OR($B83="",$C83=""),"",IFERROR(VLOOKUP($B83,Assumptions!$A$5:$C$8,3,FALSE),""))</f>
        <v/>
      </c>
      <c r="K83" s="23">
        <f>IF($C83="","",IF(OR($F83="",$J83=""),"",IFERROR($F83*$J83,"")))</f>
        <v/>
      </c>
      <c r="L83" s="23">
        <f>IF($C83="","",IF(OR($H83="",$I83="",$K83=""),"",IFERROR($H83*(1+$I83)+$K83,"")))</f>
        <v/>
      </c>
      <c r="M83" s="17" t="n"/>
      <c r="N83" s="17" t="n"/>
    </row>
    <row r="84" ht="28" customHeight="1">
      <c r="A84" s="19">
        <f>IF($C84="","",ROW()-10)</f>
        <v/>
      </c>
      <c r="B84" s="17" t="n"/>
      <c r="C84" s="17" t="n"/>
      <c r="D84" s="20" t="n"/>
      <c r="E84" s="21" t="n"/>
      <c r="F84" s="20" t="n"/>
      <c r="G84" s="22" t="n"/>
      <c r="H84" s="23">
        <f>IF($C84="","",IF(OR($D84="",$G84=""),"",IFERROR($D84*$G84,"")))</f>
        <v/>
      </c>
      <c r="I84" s="32">
        <f>IF(OR($B84="",$C84=""),"",IFERROR(VLOOKUP($B84,Assumptions!$A$5:$C$8,2,FALSE),""))</f>
        <v/>
      </c>
      <c r="J84" s="23">
        <f>IF(OR($B84="",$C84=""),"",IFERROR(VLOOKUP($B84,Assumptions!$A$5:$C$8,3,FALSE),""))</f>
        <v/>
      </c>
      <c r="K84" s="23">
        <f>IF($C84="","",IF(OR($F84="",$J84=""),"",IFERROR($F84*$J84,"")))</f>
        <v/>
      </c>
      <c r="L84" s="23">
        <f>IF($C84="","",IF(OR($H84="",$I84="",$K84=""),"",IFERROR($H84*(1+$I84)+$K84,"")))</f>
        <v/>
      </c>
      <c r="M84" s="17" t="n"/>
      <c r="N84" s="17" t="n"/>
    </row>
    <row r="85" ht="28" customHeight="1">
      <c r="A85" s="19">
        <f>IF($C85="","",ROW()-10)</f>
        <v/>
      </c>
      <c r="B85" s="17" t="n"/>
      <c r="C85" s="17" t="n"/>
      <c r="D85" s="20" t="n"/>
      <c r="E85" s="21" t="n"/>
      <c r="F85" s="20" t="n"/>
      <c r="G85" s="22" t="n"/>
      <c r="H85" s="23">
        <f>IF($C85="","",IF(OR($D85="",$G85=""),"",IFERROR($D85*$G85,"")))</f>
        <v/>
      </c>
      <c r="I85" s="32">
        <f>IF(OR($B85="",$C85=""),"",IFERROR(VLOOKUP($B85,Assumptions!$A$5:$C$8,2,FALSE),""))</f>
        <v/>
      </c>
      <c r="J85" s="23">
        <f>IF(OR($B85="",$C85=""),"",IFERROR(VLOOKUP($B85,Assumptions!$A$5:$C$8,3,FALSE),""))</f>
        <v/>
      </c>
      <c r="K85" s="23">
        <f>IF($C85="","",IF(OR($F85="",$J85=""),"",IFERROR($F85*$J85,"")))</f>
        <v/>
      </c>
      <c r="L85" s="23">
        <f>IF($C85="","",IF(OR($H85="",$I85="",$K85=""),"",IFERROR($H85*(1+$I85)+$K85,"")))</f>
        <v/>
      </c>
      <c r="M85" s="17" t="n"/>
      <c r="N85" s="17" t="n"/>
    </row>
    <row r="86" ht="28" customHeight="1">
      <c r="A86" s="19">
        <f>IF($C86="","",ROW()-10)</f>
        <v/>
      </c>
      <c r="B86" s="17" t="n"/>
      <c r="C86" s="17" t="n"/>
      <c r="D86" s="20" t="n"/>
      <c r="E86" s="21" t="n"/>
      <c r="F86" s="20" t="n"/>
      <c r="G86" s="22" t="n"/>
      <c r="H86" s="23">
        <f>IF($C86="","",IF(OR($D86="",$G86=""),"",IFERROR($D86*$G86,"")))</f>
        <v/>
      </c>
      <c r="I86" s="32">
        <f>IF(OR($B86="",$C86=""),"",IFERROR(VLOOKUP($B86,Assumptions!$A$5:$C$8,2,FALSE),""))</f>
        <v/>
      </c>
      <c r="J86" s="23">
        <f>IF(OR($B86="",$C86=""),"",IFERROR(VLOOKUP($B86,Assumptions!$A$5:$C$8,3,FALSE),""))</f>
        <v/>
      </c>
      <c r="K86" s="23">
        <f>IF($C86="","",IF(OR($F86="",$J86=""),"",IFERROR($F86*$J86,"")))</f>
        <v/>
      </c>
      <c r="L86" s="23">
        <f>IF($C86="","",IF(OR($H86="",$I86="",$K86=""),"",IFERROR($H86*(1+$I86)+$K86,"")))</f>
        <v/>
      </c>
      <c r="M86" s="17" t="n"/>
      <c r="N86" s="17" t="n"/>
    </row>
    <row r="87" ht="28" customHeight="1">
      <c r="A87" s="19">
        <f>IF($C87="","",ROW()-10)</f>
        <v/>
      </c>
      <c r="B87" s="17" t="n"/>
      <c r="C87" s="17" t="n"/>
      <c r="D87" s="20" t="n"/>
      <c r="E87" s="21" t="n"/>
      <c r="F87" s="20" t="n"/>
      <c r="G87" s="22" t="n"/>
      <c r="H87" s="23">
        <f>IF($C87="","",IF(OR($D87="",$G87=""),"",IFERROR($D87*$G87,"")))</f>
        <v/>
      </c>
      <c r="I87" s="32">
        <f>IF(OR($B87="",$C87=""),"",IFERROR(VLOOKUP($B87,Assumptions!$A$5:$C$8,2,FALSE),""))</f>
        <v/>
      </c>
      <c r="J87" s="23">
        <f>IF(OR($B87="",$C87=""),"",IFERROR(VLOOKUP($B87,Assumptions!$A$5:$C$8,3,FALSE),""))</f>
        <v/>
      </c>
      <c r="K87" s="23">
        <f>IF($C87="","",IF(OR($F87="",$J87=""),"",IFERROR($F87*$J87,"")))</f>
        <v/>
      </c>
      <c r="L87" s="23">
        <f>IF($C87="","",IF(OR($H87="",$I87="",$K87=""),"",IFERROR($H87*(1+$I87)+$K87,"")))</f>
        <v/>
      </c>
      <c r="M87" s="17" t="n"/>
      <c r="N87" s="17" t="n"/>
    </row>
    <row r="88" ht="28" customHeight="1">
      <c r="A88" s="19">
        <f>IF($C88="","",ROW()-10)</f>
        <v/>
      </c>
      <c r="B88" s="17" t="n"/>
      <c r="C88" s="17" t="n"/>
      <c r="D88" s="20" t="n"/>
      <c r="E88" s="21" t="n"/>
      <c r="F88" s="20" t="n"/>
      <c r="G88" s="22" t="n"/>
      <c r="H88" s="23">
        <f>IF($C88="","",IF(OR($D88="",$G88=""),"",IFERROR($D88*$G88,"")))</f>
        <v/>
      </c>
      <c r="I88" s="32">
        <f>IF(OR($B88="",$C88=""),"",IFERROR(VLOOKUP($B88,Assumptions!$A$5:$C$8,2,FALSE),""))</f>
        <v/>
      </c>
      <c r="J88" s="23">
        <f>IF(OR($B88="",$C88=""),"",IFERROR(VLOOKUP($B88,Assumptions!$A$5:$C$8,3,FALSE),""))</f>
        <v/>
      </c>
      <c r="K88" s="23">
        <f>IF($C88="","",IF(OR($F88="",$J88=""),"",IFERROR($F88*$J88,"")))</f>
        <v/>
      </c>
      <c r="L88" s="23">
        <f>IF($C88="","",IF(OR($H88="",$I88="",$K88=""),"",IFERROR($H88*(1+$I88)+$K88,"")))</f>
        <v/>
      </c>
      <c r="M88" s="17" t="n"/>
      <c r="N88" s="17" t="n"/>
    </row>
    <row r="89" ht="28" customHeight="1">
      <c r="A89" s="19">
        <f>IF($C89="","",ROW()-10)</f>
        <v/>
      </c>
      <c r="B89" s="17" t="n"/>
      <c r="C89" s="17" t="n"/>
      <c r="D89" s="20" t="n"/>
      <c r="E89" s="21" t="n"/>
      <c r="F89" s="20" t="n"/>
      <c r="G89" s="22" t="n"/>
      <c r="H89" s="23">
        <f>IF($C89="","",IF(OR($D89="",$G89=""),"",IFERROR($D89*$G89,"")))</f>
        <v/>
      </c>
      <c r="I89" s="32">
        <f>IF(OR($B89="",$C89=""),"",IFERROR(VLOOKUP($B89,Assumptions!$A$5:$C$8,2,FALSE),""))</f>
        <v/>
      </c>
      <c r="J89" s="23">
        <f>IF(OR($B89="",$C89=""),"",IFERROR(VLOOKUP($B89,Assumptions!$A$5:$C$8,3,FALSE),""))</f>
        <v/>
      </c>
      <c r="K89" s="23">
        <f>IF($C89="","",IF(OR($F89="",$J89=""),"",IFERROR($F89*$J89,"")))</f>
        <v/>
      </c>
      <c r="L89" s="23">
        <f>IF($C89="","",IF(OR($H89="",$I89="",$K89=""),"",IFERROR($H89*(1+$I89)+$K89,"")))</f>
        <v/>
      </c>
      <c r="M89" s="17" t="n"/>
      <c r="N89" s="17" t="n"/>
    </row>
    <row r="90" ht="28" customHeight="1">
      <c r="A90" s="19">
        <f>IF($C90="","",ROW()-10)</f>
        <v/>
      </c>
      <c r="B90" s="17" t="n"/>
      <c r="C90" s="17" t="n"/>
      <c r="D90" s="20" t="n"/>
      <c r="E90" s="21" t="n"/>
      <c r="F90" s="20" t="n"/>
      <c r="G90" s="22" t="n"/>
      <c r="H90" s="23">
        <f>IF($C90="","",IF(OR($D90="",$G90=""),"",IFERROR($D90*$G90,"")))</f>
        <v/>
      </c>
      <c r="I90" s="32">
        <f>IF(OR($B90="",$C90=""),"",IFERROR(VLOOKUP($B90,Assumptions!$A$5:$C$8,2,FALSE),""))</f>
        <v/>
      </c>
      <c r="J90" s="23">
        <f>IF(OR($B90="",$C90=""),"",IFERROR(VLOOKUP($B90,Assumptions!$A$5:$C$8,3,FALSE),""))</f>
        <v/>
      </c>
      <c r="K90" s="23">
        <f>IF($C90="","",IF(OR($F90="",$J90=""),"",IFERROR($F90*$J90,"")))</f>
        <v/>
      </c>
      <c r="L90" s="23">
        <f>IF($C90="","",IF(OR($H90="",$I90="",$K90=""),"",IFERROR($H90*(1+$I90)+$K90,"")))</f>
        <v/>
      </c>
      <c r="M90" s="17" t="n"/>
      <c r="N90" s="17" t="n"/>
    </row>
    <row r="91" ht="28" customHeight="1">
      <c r="A91" s="19">
        <f>IF($C91="","",ROW()-10)</f>
        <v/>
      </c>
      <c r="B91" s="17" t="n"/>
      <c r="C91" s="17" t="n"/>
      <c r="D91" s="20" t="n"/>
      <c r="E91" s="21" t="n"/>
      <c r="F91" s="20" t="n"/>
      <c r="G91" s="22" t="n"/>
      <c r="H91" s="23">
        <f>IF($C91="","",IF(OR($D91="",$G91=""),"",IFERROR($D91*$G91,"")))</f>
        <v/>
      </c>
      <c r="I91" s="32">
        <f>IF(OR($B91="",$C91=""),"",IFERROR(VLOOKUP($B91,Assumptions!$A$5:$C$8,2,FALSE),""))</f>
        <v/>
      </c>
      <c r="J91" s="23">
        <f>IF(OR($B91="",$C91=""),"",IFERROR(VLOOKUP($B91,Assumptions!$A$5:$C$8,3,FALSE),""))</f>
        <v/>
      </c>
      <c r="K91" s="23">
        <f>IF($C91="","",IF(OR($F91="",$J91=""),"",IFERROR($F91*$J91,"")))</f>
        <v/>
      </c>
      <c r="L91" s="23">
        <f>IF($C91="","",IF(OR($H91="",$I91="",$K91=""),"",IFERROR($H91*(1+$I91)+$K91,"")))</f>
        <v/>
      </c>
      <c r="M91" s="17" t="n"/>
      <c r="N91" s="17" t="n"/>
    </row>
    <row r="92" ht="28" customHeight="1">
      <c r="A92" s="19">
        <f>IF($C92="","",ROW()-10)</f>
        <v/>
      </c>
      <c r="B92" s="17" t="n"/>
      <c r="C92" s="17" t="n"/>
      <c r="D92" s="20" t="n"/>
      <c r="E92" s="21" t="n"/>
      <c r="F92" s="20" t="n"/>
      <c r="G92" s="22" t="n"/>
      <c r="H92" s="23">
        <f>IF($C92="","",IF(OR($D92="",$G92=""),"",IFERROR($D92*$G92,"")))</f>
        <v/>
      </c>
      <c r="I92" s="32">
        <f>IF(OR($B92="",$C92=""),"",IFERROR(VLOOKUP($B92,Assumptions!$A$5:$C$8,2,FALSE),""))</f>
        <v/>
      </c>
      <c r="J92" s="23">
        <f>IF(OR($B92="",$C92=""),"",IFERROR(VLOOKUP($B92,Assumptions!$A$5:$C$8,3,FALSE),""))</f>
        <v/>
      </c>
      <c r="K92" s="23">
        <f>IF($C92="","",IF(OR($F92="",$J92=""),"",IFERROR($F92*$J92,"")))</f>
        <v/>
      </c>
      <c r="L92" s="23">
        <f>IF($C92="","",IF(OR($H92="",$I92="",$K92=""),"",IFERROR($H92*(1+$I92)+$K92,"")))</f>
        <v/>
      </c>
      <c r="M92" s="17" t="n"/>
      <c r="N92" s="17" t="n"/>
    </row>
    <row r="93" ht="28" customHeight="1">
      <c r="A93" s="19">
        <f>IF($C93="","",ROW()-10)</f>
        <v/>
      </c>
      <c r="B93" s="17" t="n"/>
      <c r="C93" s="17" t="n"/>
      <c r="D93" s="20" t="n"/>
      <c r="E93" s="21" t="n"/>
      <c r="F93" s="20" t="n"/>
      <c r="G93" s="22" t="n"/>
      <c r="H93" s="23">
        <f>IF($C93="","",IF(OR($D93="",$G93=""),"",IFERROR($D93*$G93,"")))</f>
        <v/>
      </c>
      <c r="I93" s="32">
        <f>IF(OR($B93="",$C93=""),"",IFERROR(VLOOKUP($B93,Assumptions!$A$5:$C$8,2,FALSE),""))</f>
        <v/>
      </c>
      <c r="J93" s="23">
        <f>IF(OR($B93="",$C93=""),"",IFERROR(VLOOKUP($B93,Assumptions!$A$5:$C$8,3,FALSE),""))</f>
        <v/>
      </c>
      <c r="K93" s="23">
        <f>IF($C93="","",IF(OR($F93="",$J93=""),"",IFERROR($F93*$J93,"")))</f>
        <v/>
      </c>
      <c r="L93" s="23">
        <f>IF($C93="","",IF(OR($H93="",$I93="",$K93=""),"",IFERROR($H93*(1+$I93)+$K93,"")))</f>
        <v/>
      </c>
      <c r="M93" s="17" t="n"/>
      <c r="N93" s="17" t="n"/>
    </row>
    <row r="94" ht="28" customHeight="1">
      <c r="A94" s="19">
        <f>IF($C94="","",ROW()-10)</f>
        <v/>
      </c>
      <c r="B94" s="17" t="n"/>
      <c r="C94" s="17" t="n"/>
      <c r="D94" s="20" t="n"/>
      <c r="E94" s="21" t="n"/>
      <c r="F94" s="20" t="n"/>
      <c r="G94" s="22" t="n"/>
      <c r="H94" s="23">
        <f>IF($C94="","",IF(OR($D94="",$G94=""),"",IFERROR($D94*$G94,"")))</f>
        <v/>
      </c>
      <c r="I94" s="32">
        <f>IF(OR($B94="",$C94=""),"",IFERROR(VLOOKUP($B94,Assumptions!$A$5:$C$8,2,FALSE),""))</f>
        <v/>
      </c>
      <c r="J94" s="23">
        <f>IF(OR($B94="",$C94=""),"",IFERROR(VLOOKUP($B94,Assumptions!$A$5:$C$8,3,FALSE),""))</f>
        <v/>
      </c>
      <c r="K94" s="23">
        <f>IF($C94="","",IF(OR($F94="",$J94=""),"",IFERROR($F94*$J94,"")))</f>
        <v/>
      </c>
      <c r="L94" s="23">
        <f>IF($C94="","",IF(OR($H94="",$I94="",$K94=""),"",IFERROR($H94*(1+$I94)+$K94,"")))</f>
        <v/>
      </c>
      <c r="M94" s="17" t="n"/>
      <c r="N94" s="17" t="n"/>
    </row>
    <row r="95" ht="28" customHeight="1">
      <c r="A95" s="19">
        <f>IF($C95="","",ROW()-10)</f>
        <v/>
      </c>
      <c r="B95" s="17" t="n"/>
      <c r="C95" s="17" t="n"/>
      <c r="D95" s="20" t="n"/>
      <c r="E95" s="21" t="n"/>
      <c r="F95" s="20" t="n"/>
      <c r="G95" s="22" t="n"/>
      <c r="H95" s="23">
        <f>IF($C95="","",IF(OR($D95="",$G95=""),"",IFERROR($D95*$G95,"")))</f>
        <v/>
      </c>
      <c r="I95" s="32">
        <f>IF(OR($B95="",$C95=""),"",IFERROR(VLOOKUP($B95,Assumptions!$A$5:$C$8,2,FALSE),""))</f>
        <v/>
      </c>
      <c r="J95" s="23">
        <f>IF(OR($B95="",$C95=""),"",IFERROR(VLOOKUP($B95,Assumptions!$A$5:$C$8,3,FALSE),""))</f>
        <v/>
      </c>
      <c r="K95" s="23">
        <f>IF($C95="","",IF(OR($F95="",$J95=""),"",IFERROR($F95*$J95,"")))</f>
        <v/>
      </c>
      <c r="L95" s="23">
        <f>IF($C95="","",IF(OR($H95="",$I95="",$K95=""),"",IFERROR($H95*(1+$I95)+$K95,"")))</f>
        <v/>
      </c>
      <c r="M95" s="17" t="n"/>
      <c r="N95" s="17" t="n"/>
    </row>
    <row r="96" ht="28" customHeight="1">
      <c r="A96" s="19">
        <f>IF($C96="","",ROW()-10)</f>
        <v/>
      </c>
      <c r="B96" s="17" t="n"/>
      <c r="C96" s="17" t="n"/>
      <c r="D96" s="20" t="n"/>
      <c r="E96" s="21" t="n"/>
      <c r="F96" s="20" t="n"/>
      <c r="G96" s="22" t="n"/>
      <c r="H96" s="23">
        <f>IF($C96="","",IF(OR($D96="",$G96=""),"",IFERROR($D96*$G96,"")))</f>
        <v/>
      </c>
      <c r="I96" s="32">
        <f>IF(OR($B96="",$C96=""),"",IFERROR(VLOOKUP($B96,Assumptions!$A$5:$C$8,2,FALSE),""))</f>
        <v/>
      </c>
      <c r="J96" s="23">
        <f>IF(OR($B96="",$C96=""),"",IFERROR(VLOOKUP($B96,Assumptions!$A$5:$C$8,3,FALSE),""))</f>
        <v/>
      </c>
      <c r="K96" s="23">
        <f>IF($C96="","",IF(OR($F96="",$J96=""),"",IFERROR($F96*$J96,"")))</f>
        <v/>
      </c>
      <c r="L96" s="23">
        <f>IF($C96="","",IF(OR($H96="",$I96="",$K96=""),"",IFERROR($H96*(1+$I96)+$K96,"")))</f>
        <v/>
      </c>
      <c r="M96" s="17" t="n"/>
      <c r="N96" s="17" t="n"/>
    </row>
    <row r="97" ht="28" customHeight="1">
      <c r="A97" s="19">
        <f>IF($C97="","",ROW()-10)</f>
        <v/>
      </c>
      <c r="B97" s="17" t="n"/>
      <c r="C97" s="17" t="n"/>
      <c r="D97" s="20" t="n"/>
      <c r="E97" s="21" t="n"/>
      <c r="F97" s="20" t="n"/>
      <c r="G97" s="22" t="n"/>
      <c r="H97" s="23">
        <f>IF($C97="","",IF(OR($D97="",$G97=""),"",IFERROR($D97*$G97,"")))</f>
        <v/>
      </c>
      <c r="I97" s="32">
        <f>IF(OR($B97="",$C97=""),"",IFERROR(VLOOKUP($B97,Assumptions!$A$5:$C$8,2,FALSE),""))</f>
        <v/>
      </c>
      <c r="J97" s="23">
        <f>IF(OR($B97="",$C97=""),"",IFERROR(VLOOKUP($B97,Assumptions!$A$5:$C$8,3,FALSE),""))</f>
        <v/>
      </c>
      <c r="K97" s="23">
        <f>IF($C97="","",IF(OR($F97="",$J97=""),"",IFERROR($F97*$J97,"")))</f>
        <v/>
      </c>
      <c r="L97" s="23">
        <f>IF($C97="","",IF(OR($H97="",$I97="",$K97=""),"",IFERROR($H97*(1+$I97)+$K97,"")))</f>
        <v/>
      </c>
      <c r="M97" s="17" t="n"/>
      <c r="N97" s="17" t="n"/>
    </row>
    <row r="98" ht="28" customHeight="1">
      <c r="A98" s="19">
        <f>IF($C98="","",ROW()-10)</f>
        <v/>
      </c>
      <c r="B98" s="17" t="n"/>
      <c r="C98" s="17" t="n"/>
      <c r="D98" s="20" t="n"/>
      <c r="E98" s="21" t="n"/>
      <c r="F98" s="20" t="n"/>
      <c r="G98" s="22" t="n"/>
      <c r="H98" s="23">
        <f>IF($C98="","",IF(OR($D98="",$G98=""),"",IFERROR($D98*$G98,"")))</f>
        <v/>
      </c>
      <c r="I98" s="32">
        <f>IF(OR($B98="",$C98=""),"",IFERROR(VLOOKUP($B98,Assumptions!$A$5:$C$8,2,FALSE),""))</f>
        <v/>
      </c>
      <c r="J98" s="23">
        <f>IF(OR($B98="",$C98=""),"",IFERROR(VLOOKUP($B98,Assumptions!$A$5:$C$8,3,FALSE),""))</f>
        <v/>
      </c>
      <c r="K98" s="23">
        <f>IF($C98="","",IF(OR($F98="",$J98=""),"",IFERROR($F98*$J98,"")))</f>
        <v/>
      </c>
      <c r="L98" s="23">
        <f>IF($C98="","",IF(OR($H98="",$I98="",$K98=""),"",IFERROR($H98*(1+$I98)+$K98,"")))</f>
        <v/>
      </c>
      <c r="M98" s="17" t="n"/>
      <c r="N98" s="17" t="n"/>
    </row>
    <row r="99" ht="28" customHeight="1">
      <c r="A99" s="19">
        <f>IF($C99="","",ROW()-10)</f>
        <v/>
      </c>
      <c r="B99" s="17" t="n"/>
      <c r="C99" s="17" t="n"/>
      <c r="D99" s="20" t="n"/>
      <c r="E99" s="21" t="n"/>
      <c r="F99" s="20" t="n"/>
      <c r="G99" s="22" t="n"/>
      <c r="H99" s="23">
        <f>IF($C99="","",IF(OR($D99="",$G99=""),"",IFERROR($D99*$G99,"")))</f>
        <v/>
      </c>
      <c r="I99" s="32">
        <f>IF(OR($B99="",$C99=""),"",IFERROR(VLOOKUP($B99,Assumptions!$A$5:$C$8,2,FALSE),""))</f>
        <v/>
      </c>
      <c r="J99" s="23">
        <f>IF(OR($B99="",$C99=""),"",IFERROR(VLOOKUP($B99,Assumptions!$A$5:$C$8,3,FALSE),""))</f>
        <v/>
      </c>
      <c r="K99" s="23">
        <f>IF($C99="","",IF(OR($F99="",$J99=""),"",IFERROR($F99*$J99,"")))</f>
        <v/>
      </c>
      <c r="L99" s="23">
        <f>IF($C99="","",IF(OR($H99="",$I99="",$K99=""),"",IFERROR($H99*(1+$I99)+$K99,"")))</f>
        <v/>
      </c>
      <c r="M99" s="17" t="n"/>
      <c r="N99" s="17" t="n"/>
    </row>
    <row r="100" ht="28" customHeight="1">
      <c r="A100" s="19">
        <f>IF($C100="","",ROW()-10)</f>
        <v/>
      </c>
      <c r="B100" s="17" t="n"/>
      <c r="C100" s="17" t="n"/>
      <c r="D100" s="20" t="n"/>
      <c r="E100" s="21" t="n"/>
      <c r="F100" s="20" t="n"/>
      <c r="G100" s="22" t="n"/>
      <c r="H100" s="23">
        <f>IF($C100="","",IF(OR($D100="",$G100=""),"",IFERROR($D100*$G100,"")))</f>
        <v/>
      </c>
      <c r="I100" s="32">
        <f>IF(OR($B100="",$C100=""),"",IFERROR(VLOOKUP($B100,Assumptions!$A$5:$C$8,2,FALSE),""))</f>
        <v/>
      </c>
      <c r="J100" s="23">
        <f>IF(OR($B100="",$C100=""),"",IFERROR(VLOOKUP($B100,Assumptions!$A$5:$C$8,3,FALSE),""))</f>
        <v/>
      </c>
      <c r="K100" s="23">
        <f>IF($C100="","",IF(OR($F100="",$J100=""),"",IFERROR($F100*$J100,"")))</f>
        <v/>
      </c>
      <c r="L100" s="23">
        <f>IF($C100="","",IF(OR($H100="",$I100="",$K100=""),"",IFERROR($H100*(1+$I100)+$K100,"")))</f>
        <v/>
      </c>
      <c r="M100" s="17" t="n"/>
      <c r="N100" s="17" t="n"/>
    </row>
    <row r="101" ht="28" customHeight="1">
      <c r="A101" s="19">
        <f>IF($C101="","",ROW()-10)</f>
        <v/>
      </c>
      <c r="B101" s="17" t="n"/>
      <c r="C101" s="17" t="n"/>
      <c r="D101" s="20" t="n"/>
      <c r="E101" s="21" t="n"/>
      <c r="F101" s="20" t="n"/>
      <c r="G101" s="22" t="n"/>
      <c r="H101" s="23">
        <f>IF($C101="","",IF(OR($D101="",$G101=""),"",IFERROR($D101*$G101,"")))</f>
        <v/>
      </c>
      <c r="I101" s="32">
        <f>IF(OR($B101="",$C101=""),"",IFERROR(VLOOKUP($B101,Assumptions!$A$5:$C$8,2,FALSE),""))</f>
        <v/>
      </c>
      <c r="J101" s="23">
        <f>IF(OR($B101="",$C101=""),"",IFERROR(VLOOKUP($B101,Assumptions!$A$5:$C$8,3,FALSE),""))</f>
        <v/>
      </c>
      <c r="K101" s="23">
        <f>IF($C101="","",IF(OR($F101="",$J101=""),"",IFERROR($F101*$J101,"")))</f>
        <v/>
      </c>
      <c r="L101" s="23">
        <f>IF($C101="","",IF(OR($H101="",$I101="",$K101=""),"",IFERROR($H101*(1+$I101)+$K101,"")))</f>
        <v/>
      </c>
      <c r="M101" s="17" t="n"/>
      <c r="N101" s="17" t="n"/>
    </row>
    <row r="102" ht="28" customHeight="1">
      <c r="A102" s="19">
        <f>IF($C102="","",ROW()-10)</f>
        <v/>
      </c>
      <c r="B102" s="17" t="n"/>
      <c r="C102" s="17" t="n"/>
      <c r="D102" s="20" t="n"/>
      <c r="E102" s="21" t="n"/>
      <c r="F102" s="20" t="n"/>
      <c r="G102" s="22" t="n"/>
      <c r="H102" s="23">
        <f>IF($C102="","",IF(OR($D102="",$G102=""),"",IFERROR($D102*$G102,"")))</f>
        <v/>
      </c>
      <c r="I102" s="32">
        <f>IF(OR($B102="",$C102=""),"",IFERROR(VLOOKUP($B102,Assumptions!$A$5:$C$8,2,FALSE),""))</f>
        <v/>
      </c>
      <c r="J102" s="23">
        <f>IF(OR($B102="",$C102=""),"",IFERROR(VLOOKUP($B102,Assumptions!$A$5:$C$8,3,FALSE),""))</f>
        <v/>
      </c>
      <c r="K102" s="23">
        <f>IF($C102="","",IF(OR($F102="",$J102=""),"",IFERROR($F102*$J102,"")))</f>
        <v/>
      </c>
      <c r="L102" s="23">
        <f>IF($C102="","",IF(OR($H102="",$I102="",$K102=""),"",IFERROR($H102*(1+$I102)+$K102,"")))</f>
        <v/>
      </c>
      <c r="M102" s="17" t="n"/>
      <c r="N102" s="17" t="n"/>
    </row>
    <row r="103" ht="28" customHeight="1">
      <c r="A103" s="19">
        <f>IF($C103="","",ROW()-10)</f>
        <v/>
      </c>
      <c r="B103" s="17" t="n"/>
      <c r="C103" s="17" t="n"/>
      <c r="D103" s="20" t="n"/>
      <c r="E103" s="21" t="n"/>
      <c r="F103" s="20" t="n"/>
      <c r="G103" s="22" t="n"/>
      <c r="H103" s="23">
        <f>IF($C103="","",IF(OR($D103="",$G103=""),"",IFERROR($D103*$G103,"")))</f>
        <v/>
      </c>
      <c r="I103" s="32">
        <f>IF(OR($B103="",$C103=""),"",IFERROR(VLOOKUP($B103,Assumptions!$A$5:$C$8,2,FALSE),""))</f>
        <v/>
      </c>
      <c r="J103" s="23">
        <f>IF(OR($B103="",$C103=""),"",IFERROR(VLOOKUP($B103,Assumptions!$A$5:$C$8,3,FALSE),""))</f>
        <v/>
      </c>
      <c r="K103" s="23">
        <f>IF($C103="","",IF(OR($F103="",$J103=""),"",IFERROR($F103*$J103,"")))</f>
        <v/>
      </c>
      <c r="L103" s="23">
        <f>IF($C103="","",IF(OR($H103="",$I103="",$K103=""),"",IFERROR($H103*(1+$I103)+$K103,"")))</f>
        <v/>
      </c>
      <c r="M103" s="17" t="n"/>
      <c r="N103" s="17" t="n"/>
    </row>
    <row r="104" ht="28" customHeight="1">
      <c r="A104" s="19">
        <f>IF($C104="","",ROW()-10)</f>
        <v/>
      </c>
      <c r="B104" s="17" t="n"/>
      <c r="C104" s="17" t="n"/>
      <c r="D104" s="20" t="n"/>
      <c r="E104" s="21" t="n"/>
      <c r="F104" s="20" t="n"/>
      <c r="G104" s="22" t="n"/>
      <c r="H104" s="23">
        <f>IF($C104="","",IF(OR($D104="",$G104=""),"",IFERROR($D104*$G104,"")))</f>
        <v/>
      </c>
      <c r="I104" s="32">
        <f>IF(OR($B104="",$C104=""),"",IFERROR(VLOOKUP($B104,Assumptions!$A$5:$C$8,2,FALSE),""))</f>
        <v/>
      </c>
      <c r="J104" s="23">
        <f>IF(OR($B104="",$C104=""),"",IFERROR(VLOOKUP($B104,Assumptions!$A$5:$C$8,3,FALSE),""))</f>
        <v/>
      </c>
      <c r="K104" s="23">
        <f>IF($C104="","",IF(OR($F104="",$J104=""),"",IFERROR($F104*$J104,"")))</f>
        <v/>
      </c>
      <c r="L104" s="23">
        <f>IF($C104="","",IF(OR($H104="",$I104="",$K104=""),"",IFERROR($H104*(1+$I104)+$K104,"")))</f>
        <v/>
      </c>
      <c r="M104" s="17" t="n"/>
      <c r="N104" s="17" t="n"/>
    </row>
    <row r="105" ht="28" customHeight="1">
      <c r="A105" s="19">
        <f>IF($C105="","",ROW()-10)</f>
        <v/>
      </c>
      <c r="B105" s="17" t="n"/>
      <c r="C105" s="17" t="n"/>
      <c r="D105" s="20" t="n"/>
      <c r="E105" s="21" t="n"/>
      <c r="F105" s="20" t="n"/>
      <c r="G105" s="22" t="n"/>
      <c r="H105" s="23">
        <f>IF($C105="","",IF(OR($D105="",$G105=""),"",IFERROR($D105*$G105,"")))</f>
        <v/>
      </c>
      <c r="I105" s="32">
        <f>IF(OR($B105="",$C105=""),"",IFERROR(VLOOKUP($B105,Assumptions!$A$5:$C$8,2,FALSE),""))</f>
        <v/>
      </c>
      <c r="J105" s="23">
        <f>IF(OR($B105="",$C105=""),"",IFERROR(VLOOKUP($B105,Assumptions!$A$5:$C$8,3,FALSE),""))</f>
        <v/>
      </c>
      <c r="K105" s="23">
        <f>IF($C105="","",IF(OR($F105="",$J105=""),"",IFERROR($F105*$J105,"")))</f>
        <v/>
      </c>
      <c r="L105" s="23">
        <f>IF($C105="","",IF(OR($H105="",$I105="",$K105=""),"",IFERROR($H105*(1+$I105)+$K105,"")))</f>
        <v/>
      </c>
      <c r="M105" s="17" t="n"/>
      <c r="N105" s="17" t="n"/>
    </row>
    <row r="106" ht="28" customHeight="1">
      <c r="A106" s="19">
        <f>IF($C106="","",ROW()-10)</f>
        <v/>
      </c>
      <c r="B106" s="17" t="n"/>
      <c r="C106" s="17" t="n"/>
      <c r="D106" s="20" t="n"/>
      <c r="E106" s="21" t="n"/>
      <c r="F106" s="20" t="n"/>
      <c r="G106" s="22" t="n"/>
      <c r="H106" s="23">
        <f>IF($C106="","",IF(OR($D106="",$G106=""),"",IFERROR($D106*$G106,"")))</f>
        <v/>
      </c>
      <c r="I106" s="32">
        <f>IF(OR($B106="",$C106=""),"",IFERROR(VLOOKUP($B106,Assumptions!$A$5:$C$8,2,FALSE),""))</f>
        <v/>
      </c>
      <c r="J106" s="23">
        <f>IF(OR($B106="",$C106=""),"",IFERROR(VLOOKUP($B106,Assumptions!$A$5:$C$8,3,FALSE),""))</f>
        <v/>
      </c>
      <c r="K106" s="23">
        <f>IF($C106="","",IF(OR($F106="",$J106=""),"",IFERROR($F106*$J106,"")))</f>
        <v/>
      </c>
      <c r="L106" s="23">
        <f>IF($C106="","",IF(OR($H106="",$I106="",$K106=""),"",IFERROR($H106*(1+$I106)+$K106,"")))</f>
        <v/>
      </c>
      <c r="M106" s="17" t="n"/>
      <c r="N106" s="17" t="n"/>
    </row>
    <row r="107" ht="28" customHeight="1">
      <c r="A107" s="19">
        <f>IF($C107="","",ROW()-10)</f>
        <v/>
      </c>
      <c r="B107" s="17" t="n"/>
      <c r="C107" s="17" t="n"/>
      <c r="D107" s="20" t="n"/>
      <c r="E107" s="21" t="n"/>
      <c r="F107" s="20" t="n"/>
      <c r="G107" s="22" t="n"/>
      <c r="H107" s="23">
        <f>IF($C107="","",IF(OR($D107="",$G107=""),"",IFERROR($D107*$G107,"")))</f>
        <v/>
      </c>
      <c r="I107" s="32">
        <f>IF(OR($B107="",$C107=""),"",IFERROR(VLOOKUP($B107,Assumptions!$A$5:$C$8,2,FALSE),""))</f>
        <v/>
      </c>
      <c r="J107" s="23">
        <f>IF(OR($B107="",$C107=""),"",IFERROR(VLOOKUP($B107,Assumptions!$A$5:$C$8,3,FALSE),""))</f>
        <v/>
      </c>
      <c r="K107" s="23">
        <f>IF($C107="","",IF(OR($F107="",$J107=""),"",IFERROR($F107*$J107,"")))</f>
        <v/>
      </c>
      <c r="L107" s="23">
        <f>IF($C107="","",IF(OR($H107="",$I107="",$K107=""),"",IFERROR($H107*(1+$I107)+$K107,"")))</f>
        <v/>
      </c>
      <c r="M107" s="17" t="n"/>
      <c r="N107" s="17" t="n"/>
    </row>
    <row r="108" ht="28" customHeight="1">
      <c r="A108" s="19">
        <f>IF($C108="","",ROW()-10)</f>
        <v/>
      </c>
      <c r="B108" s="17" t="n"/>
      <c r="C108" s="17" t="n"/>
      <c r="D108" s="20" t="n"/>
      <c r="E108" s="21" t="n"/>
      <c r="F108" s="20" t="n"/>
      <c r="G108" s="22" t="n"/>
      <c r="H108" s="23">
        <f>IF($C108="","",IF(OR($D108="",$G108=""),"",IFERROR($D108*$G108,"")))</f>
        <v/>
      </c>
      <c r="I108" s="32">
        <f>IF(OR($B108="",$C108=""),"",IFERROR(VLOOKUP($B108,Assumptions!$A$5:$C$8,2,FALSE),""))</f>
        <v/>
      </c>
      <c r="J108" s="23">
        <f>IF(OR($B108="",$C108=""),"",IFERROR(VLOOKUP($B108,Assumptions!$A$5:$C$8,3,FALSE),""))</f>
        <v/>
      </c>
      <c r="K108" s="23">
        <f>IF($C108="","",IF(OR($F108="",$J108=""),"",IFERROR($F108*$J108,"")))</f>
        <v/>
      </c>
      <c r="L108" s="23">
        <f>IF($C108="","",IF(OR($H108="",$I108="",$K108=""),"",IFERROR($H108*(1+$I108)+$K108,"")))</f>
        <v/>
      </c>
      <c r="M108" s="17" t="n"/>
      <c r="N108" s="17" t="n"/>
    </row>
    <row r="109" ht="28" customHeight="1">
      <c r="A109" s="19">
        <f>IF($C109="","",ROW()-10)</f>
        <v/>
      </c>
      <c r="B109" s="17" t="n"/>
      <c r="C109" s="17" t="n"/>
      <c r="D109" s="20" t="n"/>
      <c r="E109" s="21" t="n"/>
      <c r="F109" s="20" t="n"/>
      <c r="G109" s="22" t="n"/>
      <c r="H109" s="23">
        <f>IF($C109="","",IF(OR($D109="",$G109=""),"",IFERROR($D109*$G109,"")))</f>
        <v/>
      </c>
      <c r="I109" s="32">
        <f>IF(OR($B109="",$C109=""),"",IFERROR(VLOOKUP($B109,Assumptions!$A$5:$C$8,2,FALSE),""))</f>
        <v/>
      </c>
      <c r="J109" s="23">
        <f>IF(OR($B109="",$C109=""),"",IFERROR(VLOOKUP($B109,Assumptions!$A$5:$C$8,3,FALSE),""))</f>
        <v/>
      </c>
      <c r="K109" s="23">
        <f>IF($C109="","",IF(OR($F109="",$J109=""),"",IFERROR($F109*$J109,"")))</f>
        <v/>
      </c>
      <c r="L109" s="23">
        <f>IF($C109="","",IF(OR($H109="",$I109="",$K109=""),"",IFERROR($H109*(1+$I109)+$K109,"")))</f>
        <v/>
      </c>
      <c r="M109" s="17" t="n"/>
      <c r="N109" s="17" t="n"/>
    </row>
    <row r="110" ht="28" customHeight="1">
      <c r="A110" s="19">
        <f>IF($C110="","",ROW()-10)</f>
        <v/>
      </c>
      <c r="B110" s="17" t="n"/>
      <c r="C110" s="17" t="n"/>
      <c r="D110" s="20" t="n"/>
      <c r="E110" s="21" t="n"/>
      <c r="F110" s="20" t="n"/>
      <c r="G110" s="22" t="n"/>
      <c r="H110" s="23">
        <f>IF($C110="","",IF(OR($D110="",$G110=""),"",IFERROR($D110*$G110,"")))</f>
        <v/>
      </c>
      <c r="I110" s="32">
        <f>IF(OR($B110="",$C110=""),"",IFERROR(VLOOKUP($B110,Assumptions!$A$5:$C$8,2,FALSE),""))</f>
        <v/>
      </c>
      <c r="J110" s="23">
        <f>IF(OR($B110="",$C110=""),"",IFERROR(VLOOKUP($B110,Assumptions!$A$5:$C$8,3,FALSE),""))</f>
        <v/>
      </c>
      <c r="K110" s="23">
        <f>IF($C110="","",IF(OR($F110="",$J110=""),"",IFERROR($F110*$J110,"")))</f>
        <v/>
      </c>
      <c r="L110" s="23">
        <f>IF($C110="","",IF(OR($H110="",$I110="",$K110=""),"",IFERROR($H110*(1+$I110)+$K110,"")))</f>
        <v/>
      </c>
      <c r="M110" s="17" t="n"/>
      <c r="N110" s="17" t="n"/>
    </row>
  </sheetData>
  <autoFilter ref="A10:N110"/>
  <mergeCells count="1">
    <mergeCell ref="A1:N1"/>
  </mergeCells>
  <conditionalFormatting sqref="N11:N110">
    <cfRule type="expression" priority="1" dxfId="1">
      <formula>$N11="Approved"</formula>
    </cfRule>
    <cfRule type="expression" priority="2" dxfId="0">
      <formula>$N11="Declined"</formula>
    </cfRule>
    <cfRule type="expression" priority="3" dxfId="2">
      <formula>$N11="Optional"</formula>
    </cfRule>
  </conditionalFormatting>
  <conditionalFormatting sqref="L11:L110">
    <cfRule type="expression" priority="4" dxfId="0">
      <formula>AND($L11&lt;&gt;"",$L11&gt;$U$11)</formula>
    </cfRule>
  </conditionalFormatting>
  <conditionalFormatting sqref="B11:N110">
    <cfRule type="expression" priority="5" dxfId="0">
      <formula>AND($C11&lt;&gt;"",OR($B11="",$D11="",$E11="",$F11="",$G11="",$M11="",$N11=""))</formula>
    </cfRule>
  </conditionalFormatting>
  <dataValidations count="9">
    <dataValidation sqref="E4" showDropDown="0" showInputMessage="1" showErrorMessage="1" allowBlank="0" errorTitle="Check technician" error="Select a technician from the list." promptTitle="Technician" prompt="Select an editable fictional technician choice." type="list" errorStyle="stop">
      <formula1>$T$5:$T$7</formula1>
    </dataValidation>
    <dataValidation sqref="E5" showDropDown="0" showInputMessage="1" showErrorMessage="1" allowBlank="0" errorTitle="Check date" error="Enter a date within the Assumptions date limits." promptTitle="Estimate date" prompt="Enter a date within the editable range on Assumptions." type="date" errorStyle="stop" operator="between">
      <formula1>$U$9</formula1>
      <formula2>$U$10</formula2>
    </dataValidation>
    <dataValidation sqref="B11:B110" showDropDown="0" showInputMessage="0" showErrorMessage="1" allowBlank="0" errorTitle="Check line type" error="Select a line type from the list." type="list" errorStyle="stop">
      <formula1>$P$5:$P$8</formula1>
    </dataValidation>
    <dataValidation sqref="D11:D110" showDropDown="0" showInputMessage="0" showErrorMessage="1" allowBlank="0" errorTitle="Check quantity" error="Enter a quantity within the editable Assumptions limits." type="decimal" errorStyle="stop" operator="between">
      <formula1>$U$5</formula1>
      <formula2>$U$6</formula2>
    </dataValidation>
    <dataValidation sqref="E11:E110" showDropDown="0" showInputMessage="0" showErrorMessage="1" allowBlank="0" errorTitle="Check unit" error="Select a unit from the list." type="list" errorStyle="stop">
      <formula1>$Q$5:$Q$14</formula1>
    </dataValidation>
    <dataValidation sqref="F11:F110" showDropDown="0" showInputMessage="0" showErrorMessage="1" allowBlank="0" errorTitle="Check labor hours" error="Enter labor hours within the editable Assumptions limits." type="decimal" errorStyle="stop" operator="between">
      <formula1>$U$5</formula1>
      <formula2>$U$7</formula2>
    </dataValidation>
    <dataValidation sqref="G11:G110" showDropDown="0" showInputMessage="0" showErrorMessage="1" allowBlank="0" errorTitle="Check unit cost" error="Enter a unit cost within the editable Assumptions limits." type="decimal" errorStyle="stop" operator="between">
      <formula1>$U$5</formula1>
      <formula2>$U$8</formula2>
    </dataValidation>
    <dataValidation sqref="M11:M110" showDropDown="0" showInputMessage="0" showErrorMessage="1" allowBlank="0" errorTitle="Check responsibility" error="Select a responsibility from the list." type="list" errorStyle="stop">
      <formula1>$R$5:$R$7</formula1>
    </dataValidation>
    <dataValidation sqref="N11:N110" showDropDown="0" showInputMessage="0" showErrorMessage="1" allowBlank="0" errorTitle="Check status" error="Select a status from the list." type="list" errorStyle="stop">
      <formula1>$S$5:$S$8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K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3" customWidth="1" min="4" max="4"/>
    <col width="15" customWidth="1" min="5" max="5"/>
    <col width="17" customWidth="1" min="6" max="6"/>
    <col width="14" customWidth="1" min="7" max="7"/>
    <col width="22" customWidth="1" min="8" max="8"/>
    <col width="3" customWidth="1" min="9" max="9"/>
    <col width="29" customWidth="1" min="10" max="10"/>
    <col width="35" customWidth="1" min="11" max="11"/>
  </cols>
  <sheetData>
    <row r="1" ht="28" customHeight="1">
      <c r="A1" s="1" t="inlineStr">
        <is>
          <t>HVAC Repair Estimate Assumptions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 ht="20" customHeight="1">
      <c r="A2" s="3" t="inlineStr">
        <is>
          <t>Editable planning defaults and stable validation choices for this fictional workbook.</t>
        </is>
      </c>
    </row>
    <row r="3" ht="22" customHeight="1">
      <c r="A3" s="4" t="inlineStr">
        <is>
          <t>Pricing Defaults</t>
        </is>
      </c>
      <c r="B3" s="4" t="n"/>
      <c r="C3" s="4" t="n"/>
      <c r="E3" s="4" t="inlineStr">
        <is>
          <t>Validation Choices</t>
        </is>
      </c>
      <c r="F3" s="4" t="n"/>
      <c r="G3" s="4" t="n"/>
      <c r="H3" s="4" t="n"/>
      <c r="J3" s="4" t="inlineStr">
        <is>
          <t>Entry Limits</t>
        </is>
      </c>
      <c r="K3" s="4" t="n"/>
    </row>
    <row r="4" ht="30" customHeight="1">
      <c r="A4" s="12" t="inlineStr">
        <is>
          <t>Line Type</t>
        </is>
      </c>
      <c r="B4" s="12" t="inlineStr">
        <is>
          <t>Default Markup</t>
        </is>
      </c>
      <c r="C4" s="12" t="inlineStr">
        <is>
          <t>Labor Rate</t>
        </is>
      </c>
      <c r="E4" s="12" t="inlineStr">
        <is>
          <t>Unit</t>
        </is>
      </c>
      <c r="F4" s="12" t="inlineStr">
        <is>
          <t>Responsibility</t>
        </is>
      </c>
      <c r="G4" s="12" t="inlineStr">
        <is>
          <t>Status</t>
        </is>
      </c>
      <c r="H4" s="12" t="inlineStr">
        <is>
          <t>Technician</t>
        </is>
      </c>
      <c r="J4" s="12" t="inlineStr">
        <is>
          <t>Setting</t>
        </is>
      </c>
      <c r="K4" s="12" t="inlineStr">
        <is>
          <t>Value</t>
        </is>
      </c>
    </row>
    <row r="5" ht="24" customHeight="1">
      <c r="A5" s="17" t="inlineStr">
        <is>
          <t>Diagnostic Labor</t>
        </is>
      </c>
      <c r="B5" s="33" t="n">
        <v>0</v>
      </c>
      <c r="C5" s="26" t="n">
        <v>145</v>
      </c>
      <c r="E5" s="17" t="inlineStr">
        <is>
          <t>each</t>
        </is>
      </c>
      <c r="F5" s="17" t="inlineStr">
        <is>
          <t>Customer</t>
        </is>
      </c>
      <c r="G5" s="17" t="inlineStr">
        <is>
          <t>Proposed</t>
        </is>
      </c>
      <c r="H5" s="17" t="inlineStr">
        <is>
          <t>Alex Example</t>
        </is>
      </c>
      <c r="J5" s="8" t="inlineStr">
        <is>
          <t>Minimum nonnegative input</t>
        </is>
      </c>
      <c r="K5" s="17" t="n">
        <v>0</v>
      </c>
    </row>
    <row r="6" ht="24" customHeight="1">
      <c r="A6" s="17" t="inlineStr">
        <is>
          <t>Repair Part</t>
        </is>
      </c>
      <c r="B6" s="33" t="n">
        <v>0.35</v>
      </c>
      <c r="C6" s="26" t="n">
        <v>145</v>
      </c>
      <c r="E6" s="17" t="inlineStr">
        <is>
          <t>hour</t>
        </is>
      </c>
      <c r="F6" s="17" t="inlineStr">
        <is>
          <t>Contractor</t>
        </is>
      </c>
      <c r="G6" s="17" t="inlineStr">
        <is>
          <t>Approved</t>
        </is>
      </c>
      <c r="H6" s="17" t="inlineStr">
        <is>
          <t>Morgan Placeholder</t>
        </is>
      </c>
      <c r="J6" s="8" t="inlineStr">
        <is>
          <t>Maximum quantity per line</t>
        </is>
      </c>
      <c r="K6" s="17" t="n">
        <v>1000</v>
      </c>
    </row>
    <row r="7" ht="24" customHeight="1">
      <c r="A7" s="17" t="inlineStr">
        <is>
          <t>Repair Labor</t>
        </is>
      </c>
      <c r="B7" s="33" t="n">
        <v>0</v>
      </c>
      <c r="C7" s="26" t="n">
        <v>145</v>
      </c>
      <c r="E7" s="17" t="inlineStr">
        <is>
          <t>visit</t>
        </is>
      </c>
      <c r="F7" s="17" t="inlineStr">
        <is>
          <t>Other</t>
        </is>
      </c>
      <c r="G7" s="17" t="inlineStr">
        <is>
          <t>Declined</t>
        </is>
      </c>
      <c r="H7" s="17" t="inlineStr">
        <is>
          <t>Riley Demo</t>
        </is>
      </c>
      <c r="J7" s="8" t="inlineStr">
        <is>
          <t>Maximum labor hours per line</t>
        </is>
      </c>
      <c r="K7" s="17" t="n">
        <v>80</v>
      </c>
    </row>
    <row r="8" ht="24" customHeight="1">
      <c r="A8" s="17" t="inlineStr">
        <is>
          <t>Allowance</t>
        </is>
      </c>
      <c r="B8" s="33" t="n">
        <v>0.1</v>
      </c>
      <c r="C8" s="26" t="n">
        <v>145</v>
      </c>
      <c r="E8" s="17" t="inlineStr">
        <is>
          <t>job</t>
        </is>
      </c>
      <c r="F8" s="27" t="n"/>
      <c r="G8" s="17" t="inlineStr">
        <is>
          <t>Optional</t>
        </is>
      </c>
      <c r="H8" s="27" t="n"/>
      <c r="J8" s="8" t="inlineStr">
        <is>
          <t>Maximum unit cost</t>
        </is>
      </c>
      <c r="K8" s="26" t="n">
        <v>100000</v>
      </c>
    </row>
    <row r="9" ht="24" customHeight="1">
      <c r="A9" s="28" t="n"/>
      <c r="B9" s="28" t="n"/>
      <c r="C9" s="28" t="n"/>
      <c r="E9" s="17" t="inlineStr">
        <is>
          <t>kit</t>
        </is>
      </c>
      <c r="F9" s="28" t="n"/>
      <c r="G9" s="28" t="n"/>
      <c r="H9" s="28" t="n"/>
      <c r="J9" s="8" t="inlineStr">
        <is>
          <t>Earliest estimate date</t>
        </is>
      </c>
      <c r="K9" s="18" t="n">
        <v>45911</v>
      </c>
    </row>
    <row r="10" ht="24" customHeight="1">
      <c r="A10" s="27" t="n"/>
      <c r="B10" s="27" t="n"/>
      <c r="C10" s="27" t="n"/>
      <c r="E10" s="17" t="inlineStr">
        <is>
          <t>pack</t>
        </is>
      </c>
      <c r="F10" s="27" t="n"/>
      <c r="G10" s="27" t="n"/>
      <c r="H10" s="27" t="n"/>
      <c r="J10" s="8" t="inlineStr">
        <is>
          <t>Latest estimate date</t>
        </is>
      </c>
      <c r="K10" s="18" t="n">
        <v>46641</v>
      </c>
    </row>
    <row r="11" ht="24" customHeight="1">
      <c r="A11" s="28" t="n"/>
      <c r="B11" s="28" t="n"/>
      <c r="C11" s="28" t="n"/>
      <c r="E11" s="17" t="inlineStr">
        <is>
          <t>lb</t>
        </is>
      </c>
      <c r="F11" s="28" t="n"/>
      <c r="G11" s="28" t="n"/>
      <c r="H11" s="28" t="n"/>
      <c r="J11" s="8" t="inlineStr">
        <is>
          <t>Line price review threshold</t>
        </is>
      </c>
      <c r="K11" s="26" t="n">
        <v>5000</v>
      </c>
    </row>
    <row r="12" ht="24" customHeight="1">
      <c r="A12" s="27" t="n"/>
      <c r="B12" s="27" t="n"/>
      <c r="C12" s="27" t="n"/>
      <c r="E12" s="17" t="inlineStr">
        <is>
          <t>ft</t>
        </is>
      </c>
      <c r="F12" s="27" t="n"/>
      <c r="G12" s="27" t="n"/>
      <c r="H12" s="27" t="n"/>
      <c r="J12" s="8" t="inlineStr">
        <is>
          <t>Maximum markup</t>
        </is>
      </c>
      <c r="K12" s="33" t="n">
        <v>2</v>
      </c>
    </row>
    <row r="13" ht="24" customHeight="1">
      <c r="A13" s="28" t="n"/>
      <c r="B13" s="28" t="n"/>
      <c r="C13" s="28" t="n"/>
      <c r="E13" s="17" t="inlineStr">
        <is>
          <t>gallon</t>
        </is>
      </c>
      <c r="F13" s="28" t="n"/>
      <c r="G13" s="28" t="n"/>
      <c r="H13" s="28" t="n"/>
      <c r="J13" s="8" t="inlineStr">
        <is>
          <t>Maximum labor rate</t>
        </is>
      </c>
      <c r="K13" s="26" t="n">
        <v>1000</v>
      </c>
    </row>
    <row r="14" ht="24" customHeight="1">
      <c r="A14" s="27" t="n"/>
      <c r="B14" s="27" t="n"/>
      <c r="C14" s="27" t="n"/>
      <c r="E14" s="17" t="inlineStr">
        <is>
          <t>allowance</t>
        </is>
      </c>
      <c r="F14" s="27" t="n"/>
      <c r="G14" s="27" t="n"/>
      <c r="H14" s="27" t="n"/>
      <c r="J14" s="27" t="n"/>
      <c r="K14" s="27" t="n"/>
    </row>
    <row r="15" ht="68" customHeight="1">
      <c r="J15" s="5" t="inlineStr">
        <is>
          <t>Review Note</t>
        </is>
      </c>
      <c r="K15" s="29" t="inlineStr">
        <is>
          <t>These defaults are editable planning assumptions. Review them for each estimate; this workbook does not verify pricing, responsibility, coverage, or outside requirements.</t>
        </is>
      </c>
    </row>
  </sheetData>
  <autoFilter ref="A4:C8"/>
  <mergeCells count="1">
    <mergeCell ref="A1:K1"/>
  </mergeCells>
  <dataValidations count="2">
    <dataValidation sqref="B5:B8" showDropDown="0" showInputMessage="0" showErrorMessage="1" allowBlank="0" errorTitle="Check markup" error="Enter a markup from 0 through the editable maximum markup." type="decimal" errorStyle="stop" operator="between">
      <formula1>0</formula1>
      <formula2>$K$12</formula2>
    </dataValidation>
    <dataValidation sqref="C5:C8" showDropDown="0" showInputMessage="0" showErrorMessage="1" allowBlank="0" errorTitle="Check labor rate" error="Enter a labor rate from $0 through the editable maximum labor rate." type="decimal" errorStyle="stop" operator="between">
      <formula1>0</formula1>
      <formula2>$K$13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Airflow Services</dc:creator>
  <dc:title xmlns:dc="http://purl.org/dc/elements/1.1/">HVAC Repair Estimate Spreadsheet</dc:title>
  <dc:subject xmlns:dc="http://purl.org/dc/elements/1.1/">Fictional HVAC repair estimate planning workbook</dc:subject>
  <dcterms:created xmlns:dcterms="http://purl.org/dc/terms/" xmlns:xsi="http://www.w3.org/2001/XMLSchema-instance" xsi:type="dcterms:W3CDTF">2026-09-11T15:40:44Z</dcterms:created>
  <dcterms:modified xmlns:dcterms="http://purl.org/dc/terms/" xmlns:xsi="http://www.w3.org/2001/XMLSchema-instance" xsi:type="dcterms:W3CDTF">2026-09-11T15:40:44+00:00Z</dcterms:modified>
</cp:coreProperties>
</file>