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M 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'PM Schedule'!$A$4:$N$124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F6F75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1632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 by Due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'Summary'!$A$16:$A$21</f>
            </numRef>
          </cat>
          <val>
            <numRef>
              <f>'Summary'!$B$16:$B$21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Due 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" customWidth="1" min="10" max="10"/>
    <col width="3" customWidth="1" min="11" max="11"/>
  </cols>
  <sheetData>
    <row r="1" ht="30" customHeight="1">
      <c r="A1" s="1" t="inlineStr">
        <is>
          <t>HVAC Preventive Maintenance Schedule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30" customHeight="1">
      <c r="A2" s="4" t="inlineStr">
        <is>
          <t>Indicators recalculate from entered schedule data. Review due alerts and agreement details before assigning field work.</t>
        </is>
      </c>
    </row>
    <row r="3"/>
    <row r="4" ht="24" customHeight="1">
      <c r="A4" s="5" t="inlineStr">
        <is>
          <t>Indicator</t>
        </is>
      </c>
      <c r="B4" s="5" t="inlineStr">
        <is>
          <t>Value</t>
        </is>
      </c>
    </row>
    <row r="5" ht="23" customHeight="1">
      <c r="A5" s="6" t="inlineStr">
        <is>
          <t>Entered maintenance plans</t>
        </is>
      </c>
      <c r="B5" s="7">
        <f>COUNTIF('PM Schedule'!$A$5:$A$124,"&lt;&gt;")</f>
        <v/>
      </c>
    </row>
    <row r="6" ht="23" customHeight="1">
      <c r="A6" s="8" t="inlineStr">
        <is>
          <t>Active plans</t>
        </is>
      </c>
      <c r="B6" s="9">
        <f>COUNTIF('PM Schedule'!$M$5:$M$124,"Active")</f>
        <v/>
      </c>
    </row>
    <row r="7" ht="23" customHeight="1">
      <c r="A7" s="6" t="inlineStr">
        <is>
          <t>Overdue plans</t>
        </is>
      </c>
      <c r="B7" s="7">
        <f>COUNTIF('PM Schedule'!$N$5:$N$124,"Overdue")</f>
        <v/>
      </c>
    </row>
    <row r="8" ht="23" customHeight="1">
      <c r="A8" s="8" t="inlineStr">
        <is>
          <t>Plans due soon</t>
        </is>
      </c>
      <c r="B8" s="9">
        <f>COUNTIF('PM Schedule'!$N$5:$N$124,"Due Soon")</f>
        <v/>
      </c>
    </row>
    <row r="9" ht="23" customHeight="1">
      <c r="A9" s="6" t="inlineStr">
        <is>
          <t>Scheduled beyond warning window</t>
        </is>
      </c>
      <c r="B9" s="7">
        <f>COUNTIF('PM Schedule'!$N$5:$N$124,"Scheduled")</f>
        <v/>
      </c>
    </row>
    <row r="10" ht="23" customHeight="1">
      <c r="A10" s="8" t="inlineStr">
        <is>
          <t>Plans on hold</t>
        </is>
      </c>
      <c r="B10" s="9">
        <f>COUNTIF('PM Schedule'!$N$5:$N$124,"On Hold")</f>
        <v/>
      </c>
    </row>
    <row r="11" ht="23" customHeight="1">
      <c r="A11" s="6" t="inlineStr">
        <is>
          <t>Retired plans</t>
        </is>
      </c>
      <c r="B11" s="7">
        <f>COUNTIF('PM Schedule'!$N$5:$N$124,"Retired")</f>
        <v/>
      </c>
    </row>
    <row r="12" ht="23" customHeight="1">
      <c r="A12" s="8" t="inlineStr">
        <is>
          <t>Estimated labor hours due or overdue</t>
        </is>
      </c>
      <c r="B12" s="10">
        <f>IFERROR(SUMIF('PM Schedule'!$N$5:$N$124,"Overdue",'PM Schedule'!$K$5:$K$124)+SUMIF('PM Schedule'!$N$5:$N$124,"Due Soon",'PM Schedule'!$K$5:$K$124),0)</f>
        <v/>
      </c>
    </row>
    <row r="13"/>
    <row r="14"/>
    <row r="15">
      <c r="A15" s="5" t="inlineStr">
        <is>
          <t>Due Status</t>
        </is>
      </c>
      <c r="B15" s="5" t="inlineStr">
        <is>
          <t>Plans</t>
        </is>
      </c>
    </row>
    <row r="16">
      <c r="A16" s="8" t="inlineStr">
        <is>
          <t>Overdue</t>
        </is>
      </c>
      <c r="B16" s="9">
        <f>B7</f>
        <v/>
      </c>
    </row>
    <row r="17">
      <c r="A17" s="6" t="inlineStr">
        <is>
          <t>Due Soon</t>
        </is>
      </c>
      <c r="B17" s="7">
        <f>B8</f>
        <v/>
      </c>
    </row>
    <row r="18">
      <c r="A18" s="8" t="inlineStr">
        <is>
          <t>Scheduled</t>
        </is>
      </c>
      <c r="B18" s="9">
        <f>B9</f>
        <v/>
      </c>
    </row>
    <row r="19">
      <c r="A19" s="6" t="inlineStr">
        <is>
          <t>On Hold</t>
        </is>
      </c>
      <c r="B19" s="7">
        <f>B10</f>
        <v/>
      </c>
    </row>
    <row r="20">
      <c r="A20" s="8" t="inlineStr">
        <is>
          <t>Retired</t>
        </is>
      </c>
      <c r="B20" s="9">
        <f>B11</f>
        <v/>
      </c>
    </row>
    <row r="21">
      <c r="A21" s="6" t="inlineStr">
        <is>
          <t>Check Needed</t>
        </is>
      </c>
      <c r="B21" s="7">
        <f>COUNTIF('PM Schedule'!$N$5:$N$124,"Check*")</f>
        <v/>
      </c>
    </row>
  </sheetData>
  <mergeCells count="1">
    <mergeCell ref="A1:K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9">
    <cfRule type="expression" priority="3" dxfId="2">
      <formula>B9&gt;0</formula>
    </cfRule>
  </conditionalFormatting>
  <conditionalFormatting sqref="B10">
    <cfRule type="expression" priority="4" dxfId="1">
      <formula>B10&gt;0</formula>
    </cfRule>
  </conditionalFormatting>
  <pageMargins left="0.25" right="0.25" top="0.5" bottom="0.5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39" customWidth="1" min="3" max="3"/>
    <col width="18" customWidth="1" min="4" max="4"/>
    <col width="31" customWidth="1" min="5" max="5"/>
    <col width="17" customWidth="1" min="6" max="6"/>
    <col width="15" customWidth="1" min="7" max="7"/>
    <col width="15" customWidth="1" min="8" max="8"/>
    <col width="28" customWidth="1" min="9" max="9"/>
    <col width="43" customWidth="1" min="10" max="10"/>
    <col width="15" customWidth="1" min="11" max="11"/>
    <col width="16" customWidth="1" min="12" max="12"/>
    <col width="13" customWidth="1" min="13" max="13"/>
    <col width="14" customWidth="1" min="14" max="14"/>
  </cols>
  <sheetData>
    <row r="1" ht="30" customHeight="1">
      <c r="A1" s="1" t="inlineStr">
        <is>
          <t>HVAC Preventive Maintenance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30" customHeight="1">
      <c r="A2" s="4" t="inlineStr">
        <is>
          <t>Enter recurring plan details in the shaded cells. Due alerts are planning prompts and should be checked against the applicable agreement.</t>
        </is>
      </c>
    </row>
    <row r="3"/>
    <row r="4" ht="34" customHeight="1">
      <c r="A4" s="5" t="inlineStr">
        <is>
          <t>PM Plan ID</t>
        </is>
      </c>
      <c r="B4" s="5" t="inlineStr">
        <is>
          <t>Customer</t>
        </is>
      </c>
      <c r="C4" s="5" t="inlineStr">
        <is>
          <t>Service Location</t>
        </is>
      </c>
      <c r="D4" s="5" t="inlineStr">
        <is>
          <t>Equipment ID</t>
        </is>
      </c>
      <c r="E4" s="5" t="inlineStr">
        <is>
          <t>Equipment Description</t>
        </is>
      </c>
      <c r="F4" s="5" t="inlineStr">
        <is>
          <t>Frequency</t>
        </is>
      </c>
      <c r="G4" s="5" t="inlineStr">
        <is>
          <t>Last Service Date</t>
        </is>
      </c>
      <c r="H4" s="5" t="inlineStr">
        <is>
          <t>Next Due Date</t>
        </is>
      </c>
      <c r="I4" s="5" t="inlineStr">
        <is>
          <t>Assigned Technician</t>
        </is>
      </c>
      <c r="J4" s="5" t="inlineStr">
        <is>
          <t>Task Description</t>
        </is>
      </c>
      <c r="K4" s="5" t="inlineStr">
        <is>
          <t>Estimated Labor Hours</t>
        </is>
      </c>
      <c r="L4" s="5" t="inlineStr">
        <is>
          <t>Responsibility</t>
        </is>
      </c>
      <c r="M4" s="5" t="inlineStr">
        <is>
          <t>Plan Status</t>
        </is>
      </c>
      <c r="N4" s="5" t="inlineStr">
        <is>
          <t>Due Status</t>
        </is>
      </c>
    </row>
    <row r="5" ht="32" customHeight="1">
      <c r="A5" s="11" t="inlineStr">
        <is>
          <t>DEMO-PM-001</t>
        </is>
      </c>
      <c r="B5" s="12" t="inlineStr">
        <is>
          <t>Fictional Blue Pine Bakery</t>
        </is>
      </c>
      <c r="C5" s="12" t="inlineStr">
        <is>
          <t>101 Example Avenue, Demo Springs, CO 00000</t>
        </is>
      </c>
      <c r="D5" s="11" t="inlineStr">
        <is>
          <t>DEMO-RTU-001</t>
        </is>
      </c>
      <c r="E5" s="12" t="inlineStr">
        <is>
          <t>Demo rooftop packaged unit, 5 tons</t>
        </is>
      </c>
      <c r="F5" s="13" t="inlineStr">
        <is>
          <t>Monthly</t>
        </is>
      </c>
      <c r="G5" s="14" t="n">
        <v>46232</v>
      </c>
      <c r="H5" s="15">
        <f>IF(OR($A5="",$F5="",$G5=""),"",IFERROR($G5+VLOOKUP($F5,Assumptions!$D$4:$E$8,2,FALSE),""))</f>
        <v/>
      </c>
      <c r="I5" s="12" t="inlineStr">
        <is>
          <t>Casey Example (Fictional)</t>
        </is>
      </c>
      <c r="J5" s="12" t="inlineStr">
        <is>
          <t>Inspect filters, belts, drain, and operating controls.</t>
        </is>
      </c>
      <c r="K5" s="16" t="n">
        <v>2.5</v>
      </c>
      <c r="L5" s="13" t="inlineStr">
        <is>
          <t>Contractor</t>
        </is>
      </c>
      <c r="M5" s="13" t="inlineStr">
        <is>
          <t>Active</t>
        </is>
      </c>
      <c r="N5" s="17">
        <f>IF($A5="","",IF($M5="On Hold","On Hold",IF($M5="Retired","Retired",IF($M5&lt;&gt;"Active","Check status",IF($H5="","Check setup",IF($H5&lt;TODAY(),"Overdue",IF($H5&lt;=TODAY()+Assumptions!$B$4,"Due Soon","Scheduled")))))))</f>
        <v/>
      </c>
    </row>
    <row r="6" ht="32" customHeight="1">
      <c r="A6" s="11" t="inlineStr">
        <is>
          <t>DEMO-PM-002</t>
        </is>
      </c>
      <c r="B6" s="12" t="inlineStr">
        <is>
          <t>Fictional Sunset Paper Studio</t>
        </is>
      </c>
      <c r="C6" s="12" t="inlineStr">
        <is>
          <t>202 Sample Street, Mock Valley, AZ 00000</t>
        </is>
      </c>
      <c r="D6" s="11" t="inlineStr">
        <is>
          <t>DEMO-HP-002</t>
        </is>
      </c>
      <c r="E6" s="12" t="inlineStr">
        <is>
          <t>Demo split heat pump, 3 tons</t>
        </is>
      </c>
      <c r="F6" s="13" t="inlineStr">
        <is>
          <t>Quarterly</t>
        </is>
      </c>
      <c r="G6" s="14" t="n">
        <v>46197</v>
      </c>
      <c r="H6" s="18">
        <f>IF(OR($A6="",$F6="",$G6=""),"",IFERROR($G6+VLOOKUP($F6,Assumptions!$D$4:$E$8,2,FALSE),""))</f>
        <v/>
      </c>
      <c r="I6" s="12" t="inlineStr">
        <is>
          <t>Riley Sample (Fictional)</t>
        </is>
      </c>
      <c r="J6" s="12" t="inlineStr">
        <is>
          <t>Inspect coils, filters, condensate path, and thermostat operation.</t>
        </is>
      </c>
      <c r="K6" s="16" t="n">
        <v>2</v>
      </c>
      <c r="L6" s="13" t="inlineStr">
        <is>
          <t>Shared</t>
        </is>
      </c>
      <c r="M6" s="13" t="inlineStr">
        <is>
          <t>Active</t>
        </is>
      </c>
      <c r="N6" s="19">
        <f>IF($A6="","",IF($M6="On Hold","On Hold",IF($M6="Retired","Retired",IF($M6&lt;&gt;"Active","Check status",IF($H6="","Check setup",IF($H6&lt;TODAY(),"Overdue",IF($H6&lt;=TODAY()+Assumptions!$B$4,"Due Soon","Scheduled")))))))</f>
        <v/>
      </c>
    </row>
    <row r="7" ht="32" customHeight="1">
      <c r="A7" s="11" t="inlineStr">
        <is>
          <t>DEMO-PM-003</t>
        </is>
      </c>
      <c r="B7" s="12" t="inlineStr">
        <is>
          <t>Fictional Harbor Lantern Library</t>
        </is>
      </c>
      <c r="C7" s="12" t="inlineStr">
        <is>
          <t>303 Fiction Road, Test Harbor, ME 00000</t>
        </is>
      </c>
      <c r="D7" s="11" t="inlineStr">
        <is>
          <t>DEMO-AHU-003</t>
        </is>
      </c>
      <c r="E7" s="12" t="inlineStr">
        <is>
          <t>Demo air-handling unit, 7.5 tons</t>
        </is>
      </c>
      <c r="F7" s="13" t="inlineStr">
        <is>
          <t>Semiannual</t>
        </is>
      </c>
      <c r="G7" s="14" t="n">
        <v>46117</v>
      </c>
      <c r="H7" s="15">
        <f>IF(OR($A7="",$F7="",$G7=""),"",IFERROR($G7+VLOOKUP($F7,Assumptions!$D$4:$E$8,2,FALSE),""))</f>
        <v/>
      </c>
      <c r="I7" s="12" t="inlineStr">
        <is>
          <t>Morgan Demo (Fictional)</t>
        </is>
      </c>
      <c r="J7" s="12" t="inlineStr">
        <is>
          <t>Inspect filters, fan section, belts, bearings, and drain pan.</t>
        </is>
      </c>
      <c r="K7" s="16" t="n">
        <v>4</v>
      </c>
      <c r="L7" s="13" t="inlineStr">
        <is>
          <t>Contractor</t>
        </is>
      </c>
      <c r="M7" s="13" t="inlineStr">
        <is>
          <t>Active</t>
        </is>
      </c>
      <c r="N7" s="17">
        <f>IF($A7="","",IF($M7="On Hold","On Hold",IF($M7="Retired","Retired",IF($M7&lt;&gt;"Active","Check status",IF($H7="","Check setup",IF($H7&lt;TODAY(),"Overdue",IF($H7&lt;=TODAY()+Assumptions!$B$4,"Due Soon","Scheduled")))))))</f>
        <v/>
      </c>
    </row>
    <row r="8" ht="32" customHeight="1">
      <c r="A8" s="11" t="inlineStr">
        <is>
          <t>DEMO-PM-004</t>
        </is>
      </c>
      <c r="B8" s="12" t="inlineStr">
        <is>
          <t>Fictional Red Maple Workshop</t>
        </is>
      </c>
      <c r="C8" s="12" t="inlineStr">
        <is>
          <t>404 Placeholder Lane, Demo Falls, OH 00000</t>
        </is>
      </c>
      <c r="D8" s="11" t="inlineStr">
        <is>
          <t>DEMO-FUR-004</t>
        </is>
      </c>
      <c r="E8" s="12" t="inlineStr">
        <is>
          <t>Demo gas furnace, 90,000 Btu/h</t>
        </is>
      </c>
      <c r="F8" s="13" t="inlineStr">
        <is>
          <t>Annual</t>
        </is>
      </c>
      <c r="G8" s="14" t="n">
        <v>46077</v>
      </c>
      <c r="H8" s="18">
        <f>IF(OR($A8="",$F8="",$G8=""),"",IFERROR($G8+VLOOKUP($F8,Assumptions!$D$4:$E$8,2,FALSE),""))</f>
        <v/>
      </c>
      <c r="I8" s="12" t="inlineStr">
        <is>
          <t>Casey Example (Fictional)</t>
        </is>
      </c>
      <c r="J8" s="12" t="inlineStr">
        <is>
          <t>Inspect heat section, blower, filter, controls, and vent condition.</t>
        </is>
      </c>
      <c r="K8" s="16" t="n">
        <v>3</v>
      </c>
      <c r="L8" s="13" t="inlineStr">
        <is>
          <t>Contractor</t>
        </is>
      </c>
      <c r="M8" s="13" t="inlineStr">
        <is>
          <t>Active</t>
        </is>
      </c>
      <c r="N8" s="19">
        <f>IF($A8="","",IF($M8="On Hold","On Hold",IF($M8="Retired","Retired",IF($M8&lt;&gt;"Active","Check status",IF($H8="","Check setup",IF($H8&lt;TODAY(),"Overdue",IF($H8&lt;=TODAY()+Assumptions!$B$4,"Due Soon","Scheduled")))))))</f>
        <v/>
      </c>
    </row>
    <row r="9" ht="32" customHeight="1">
      <c r="A9" s="11" t="inlineStr">
        <is>
          <t>DEMO-PM-005</t>
        </is>
      </c>
      <c r="B9" s="12" t="inlineStr">
        <is>
          <t>Fictional Silver Finch Market</t>
        </is>
      </c>
      <c r="C9" s="12" t="inlineStr">
        <is>
          <t>505 Example Court, Sample Ridge, TX 00000</t>
        </is>
      </c>
      <c r="D9" s="11" t="inlineStr">
        <is>
          <t>DEMO-RTU-005</t>
        </is>
      </c>
      <c r="E9" s="12" t="inlineStr">
        <is>
          <t>Demo rooftop packaged unit, 10 tons</t>
        </is>
      </c>
      <c r="F9" s="13" t="inlineStr">
        <is>
          <t>Quarterly</t>
        </is>
      </c>
      <c r="G9" s="14" t="n">
        <v>46177</v>
      </c>
      <c r="H9" s="15">
        <f>IF(OR($A9="",$F9="",$G9=""),"",IFERROR($G9+VLOOKUP($F9,Assumptions!$D$4:$E$8,2,FALSE),""))</f>
        <v/>
      </c>
      <c r="I9" s="12" t="inlineStr">
        <is>
          <t>Riley Sample (Fictional)</t>
        </is>
      </c>
      <c r="J9" s="12" t="inlineStr">
        <is>
          <t>Inspect filters, economizer components, belts, coils, and drains.</t>
        </is>
      </c>
      <c r="K9" s="16" t="n">
        <v>4.5</v>
      </c>
      <c r="L9" s="13" t="inlineStr">
        <is>
          <t>Shared</t>
        </is>
      </c>
      <c r="M9" s="13" t="inlineStr">
        <is>
          <t>Active</t>
        </is>
      </c>
      <c r="N9" s="17">
        <f>IF($A9="","",IF($M9="On Hold","On Hold",IF($M9="Retired","Retired",IF($M9&lt;&gt;"Active","Check status",IF($H9="","Check setup",IF($H9&lt;TODAY(),"Overdue",IF($H9&lt;=TODAY()+Assumptions!$B$4,"Due Soon","Scheduled")))))))</f>
        <v/>
      </c>
    </row>
    <row r="10" ht="32" customHeight="1">
      <c r="A10" s="11" t="inlineStr">
        <is>
          <t>DEMO-PM-006</t>
        </is>
      </c>
      <c r="B10" s="12" t="inlineStr">
        <is>
          <t>Fictional Moonrise Dance Hall</t>
        </is>
      </c>
      <c r="C10" s="12" t="inlineStr">
        <is>
          <t>606 Sample Boulevard, Fiction Park, TN 00000</t>
        </is>
      </c>
      <c r="D10" s="11" t="inlineStr">
        <is>
          <t>DEMO-MAU-006</t>
        </is>
      </c>
      <c r="E10" s="12" t="inlineStr">
        <is>
          <t>Demo make-up air unit, 6,000 CFM</t>
        </is>
      </c>
      <c r="F10" s="13" t="inlineStr">
        <is>
          <t>Every 2 Months</t>
        </is>
      </c>
      <c r="G10" s="14" t="n">
        <v>46237</v>
      </c>
      <c r="H10" s="18">
        <f>IF(OR($A10="",$F10="",$G10=""),"",IFERROR($G10+VLOOKUP($F10,Assumptions!$D$4:$E$8,2,FALSE),""))</f>
        <v/>
      </c>
      <c r="I10" s="12" t="inlineStr">
        <is>
          <t>Morgan Demo (Fictional)</t>
        </is>
      </c>
      <c r="J10" s="12" t="inlineStr">
        <is>
          <t>Inspect filters, fan drive, intake condition, and operating controls.</t>
        </is>
      </c>
      <c r="K10" s="16" t="n">
        <v>3.5</v>
      </c>
      <c r="L10" s="13" t="inlineStr">
        <is>
          <t>Customer</t>
        </is>
      </c>
      <c r="M10" s="13" t="inlineStr">
        <is>
          <t>Active</t>
        </is>
      </c>
      <c r="N10" s="19">
        <f>IF($A10="","",IF($M10="On Hold","On Hold",IF($M10="Retired","Retired",IF($M10&lt;&gt;"Active","Check status",IF($H10="","Check setup",IF($H10&lt;TODAY(),"Overdue",IF($H10&lt;=TODAY()+Assumptions!$B$4,"Due Soon","Scheduled")))))))</f>
        <v/>
      </c>
    </row>
    <row r="11" ht="32" customHeight="1">
      <c r="A11" s="11" t="inlineStr">
        <is>
          <t>DEMO-PM-007</t>
        </is>
      </c>
      <c r="B11" s="12" t="inlineStr">
        <is>
          <t>Fictional Prairie Kite Gallery</t>
        </is>
      </c>
      <c r="C11" s="12" t="inlineStr">
        <is>
          <t>707 Fiction Avenue, Mock Prairie, KS 00000</t>
        </is>
      </c>
      <c r="D11" s="11" t="inlineStr">
        <is>
          <t>DEMO-FCU-007</t>
        </is>
      </c>
      <c r="E11" s="12" t="inlineStr">
        <is>
          <t>Demo fan-coil unit, 24,000 Btu/h</t>
        </is>
      </c>
      <c r="F11" s="13" t="inlineStr">
        <is>
          <t>Semiannual</t>
        </is>
      </c>
      <c r="G11" s="14" t="n">
        <v>46257</v>
      </c>
      <c r="H11" s="15">
        <f>IF(OR($A11="",$F11="",$G11=""),"",IFERROR($G11+VLOOKUP($F11,Assumptions!$D$4:$E$8,2,FALSE),""))</f>
        <v/>
      </c>
      <c r="I11" s="12" t="inlineStr">
        <is>
          <t>Casey Example (Fictional)</t>
        </is>
      </c>
      <c r="J11" s="12" t="inlineStr">
        <is>
          <t>Inspect filter, coil, fan, condensate path, and valve operation.</t>
        </is>
      </c>
      <c r="K11" s="16" t="n">
        <v>1.5</v>
      </c>
      <c r="L11" s="13" t="inlineStr">
        <is>
          <t>Contractor</t>
        </is>
      </c>
      <c r="M11" s="13" t="inlineStr">
        <is>
          <t>Active</t>
        </is>
      </c>
      <c r="N11" s="17">
        <f>IF($A11="","",IF($M11="On Hold","On Hold",IF($M11="Retired","Retired",IF($M11&lt;&gt;"Active","Check status",IF($H11="","Check setup",IF($H11&lt;TODAY(),"Overdue",IF($H11&lt;=TODAY()+Assumptions!$B$4,"Due Soon","Scheduled")))))))</f>
        <v/>
      </c>
    </row>
    <row r="12" ht="32" customHeight="1">
      <c r="A12" s="11" t="inlineStr">
        <is>
          <t>DEMO-PM-008</t>
        </is>
      </c>
      <c r="B12" s="12" t="inlineStr">
        <is>
          <t>Fictional Cedar Clock Office</t>
        </is>
      </c>
      <c r="C12" s="12" t="inlineStr">
        <is>
          <t>808 Placeholder Street, Demo Grove, OR 00000</t>
        </is>
      </c>
      <c r="D12" s="11" t="inlineStr">
        <is>
          <t>DEMO-VRF-008</t>
        </is>
      </c>
      <c r="E12" s="12" t="inlineStr">
        <is>
          <t>Demo variable refrigerant system zone group</t>
        </is>
      </c>
      <c r="F12" s="13" t="inlineStr">
        <is>
          <t>Annual</t>
        </is>
      </c>
      <c r="G12" s="14" t="n">
        <v>45907</v>
      </c>
      <c r="H12" s="18">
        <f>IF(OR($A12="",$F12="",$G12=""),"",IFERROR($G12+VLOOKUP($F12,Assumptions!$D$4:$E$8,2,FALSE),""))</f>
        <v/>
      </c>
      <c r="I12" s="12" t="inlineStr">
        <is>
          <t>Unassigned</t>
        </is>
      </c>
      <c r="J12" s="12" t="inlineStr">
        <is>
          <t>Inspect indoor unit filters, coils, drains, and controller displays.</t>
        </is>
      </c>
      <c r="K12" s="16" t="n">
        <v>5</v>
      </c>
      <c r="L12" s="13" t="inlineStr">
        <is>
          <t>Shared</t>
        </is>
      </c>
      <c r="M12" s="13" t="inlineStr">
        <is>
          <t>On Hold</t>
        </is>
      </c>
      <c r="N12" s="19">
        <f>IF($A12="","",IF($M12="On Hold","On Hold",IF($M12="Retired","Retired",IF($M12&lt;&gt;"Active","Check status",IF($H12="","Check setup",IF($H12&lt;TODAY(),"Overdue",IF($H12&lt;=TODAY()+Assumptions!$B$4,"Due Soon","Scheduled")))))))</f>
        <v/>
      </c>
    </row>
    <row r="13" ht="32" customHeight="1">
      <c r="A13" s="11" t="inlineStr">
        <is>
          <t>DEMO-PM-009</t>
        </is>
      </c>
      <c r="B13" s="12" t="inlineStr">
        <is>
          <t>Fictional North Star Makerspace</t>
        </is>
      </c>
      <c r="C13" s="12" t="inlineStr">
        <is>
          <t>909 Example Drive, Test Crossing, MN 00000</t>
        </is>
      </c>
      <c r="D13" s="11" t="inlineStr">
        <is>
          <t>DEMO-EF-009</t>
        </is>
      </c>
      <c r="E13" s="12" t="inlineStr">
        <is>
          <t>Demo exhaust fan, 36 inches</t>
        </is>
      </c>
      <c r="F13" s="13" t="inlineStr">
        <is>
          <t>Quarterly</t>
        </is>
      </c>
      <c r="G13" s="14" t="n">
        <v>46272</v>
      </c>
      <c r="H13" s="15">
        <f>IF(OR($A13="",$F13="",$G13=""),"",IFERROR($G13+VLOOKUP($F13,Assumptions!$D$4:$E$8,2,FALSE),""))</f>
        <v/>
      </c>
      <c r="I13" s="12" t="inlineStr">
        <is>
          <t>Riley Sample (Fictional)</t>
        </is>
      </c>
      <c r="J13" s="12" t="inlineStr">
        <is>
          <t>Inspect fan wheel, belt, bearings, guards, and disconnect condition.</t>
        </is>
      </c>
      <c r="K13" s="16" t="n">
        <v>1.5</v>
      </c>
      <c r="L13" s="13" t="inlineStr">
        <is>
          <t>Customer</t>
        </is>
      </c>
      <c r="M13" s="13" t="inlineStr">
        <is>
          <t>Retired</t>
        </is>
      </c>
      <c r="N13" s="17">
        <f>IF($A13="","",IF($M13="On Hold","On Hold",IF($M13="Retired","Retired",IF($M13&lt;&gt;"Active","Check status",IF($H13="","Check setup",IF($H13&lt;TODAY(),"Overdue",IF($H13&lt;=TODAY()+Assumptions!$B$4,"Due Soon","Scheduled")))))))</f>
        <v/>
      </c>
    </row>
    <row r="14" ht="32" customHeight="1">
      <c r="A14" s="11" t="inlineStr">
        <is>
          <t>DEMO-PM-010</t>
        </is>
      </c>
      <c r="B14" s="12" t="inlineStr">
        <is>
          <t>Fictional Golden Acorn Cafe</t>
        </is>
      </c>
      <c r="C14" s="12" t="inlineStr">
        <is>
          <t>110 Sample Way, Fiction Terrace, NC 00000</t>
        </is>
      </c>
      <c r="D14" s="11" t="inlineStr">
        <is>
          <t>DEMO-HP-010</t>
        </is>
      </c>
      <c r="E14" s="12" t="inlineStr">
        <is>
          <t>Demo ducted heat pump, 4 tons</t>
        </is>
      </c>
      <c r="F14" s="13" t="inlineStr">
        <is>
          <t>Monthly</t>
        </is>
      </c>
      <c r="G14" s="14" t="n">
        <v>46277</v>
      </c>
      <c r="H14" s="18">
        <f>IF(OR($A14="",$F14="",$G14=""),"",IFERROR($G14+VLOOKUP($F14,Assumptions!$D$4:$E$8,2,FALSE),""))</f>
        <v/>
      </c>
      <c r="I14" s="12" t="inlineStr">
        <is>
          <t>Morgan Demo (Fictional)</t>
        </is>
      </c>
      <c r="J14" s="12" t="inlineStr">
        <is>
          <t>Inspect filter, drain, indoor fan, outdoor coil, and thermostat.</t>
        </is>
      </c>
      <c r="K14" s="16" t="n">
        <v>2.5</v>
      </c>
      <c r="L14" s="13" t="inlineStr">
        <is>
          <t>Contractor</t>
        </is>
      </c>
      <c r="M14" s="13" t="inlineStr">
        <is>
          <t>Active</t>
        </is>
      </c>
      <c r="N14" s="19">
        <f>IF($A14="","",IF($M14="On Hold","On Hold",IF($M14="Retired","Retired",IF($M14&lt;&gt;"Active","Check status",IF($H14="","Check setup",IF($H14&lt;TODAY(),"Overdue",IF($H14&lt;=TODAY()+Assumptions!$B$4,"Due Soon","Scheduled")))))))</f>
        <v/>
      </c>
    </row>
    <row r="15" ht="32" customHeight="1">
      <c r="A15" s="11" t="n"/>
      <c r="B15" s="12" t="n"/>
      <c r="C15" s="12" t="n"/>
      <c r="D15" s="11" t="n"/>
      <c r="E15" s="12" t="n"/>
      <c r="F15" s="13" t="n"/>
      <c r="G15" s="14" t="n"/>
      <c r="H15" s="15">
        <f>IF(OR($A15="",$F15="",$G15=""),"",IFERROR($G15+VLOOKUP($F15,Assumptions!$D$4:$E$8,2,FALSE),""))</f>
        <v/>
      </c>
      <c r="I15" s="12" t="n"/>
      <c r="J15" s="12" t="n"/>
      <c r="K15" s="16" t="n"/>
      <c r="L15" s="13" t="n"/>
      <c r="M15" s="13" t="n"/>
      <c r="N15" s="17">
        <f>IF($A15="","",IF($M15="On Hold","On Hold",IF($M15="Retired","Retired",IF($M15&lt;&gt;"Active","Check status",IF($H15="","Check setup",IF($H15&lt;TODAY(),"Overdue",IF($H15&lt;=TODAY()+Assumptions!$B$4,"Due Soon","Scheduled")))))))</f>
        <v/>
      </c>
    </row>
    <row r="16" ht="32" customHeight="1">
      <c r="A16" s="11" t="n"/>
      <c r="B16" s="12" t="n"/>
      <c r="C16" s="12" t="n"/>
      <c r="D16" s="11" t="n"/>
      <c r="E16" s="12" t="n"/>
      <c r="F16" s="13" t="n"/>
      <c r="G16" s="14" t="n"/>
      <c r="H16" s="18">
        <f>IF(OR($A16="",$F16="",$G16=""),"",IFERROR($G16+VLOOKUP($F16,Assumptions!$D$4:$E$8,2,FALSE),""))</f>
        <v/>
      </c>
      <c r="I16" s="12" t="n"/>
      <c r="J16" s="12" t="n"/>
      <c r="K16" s="16" t="n"/>
      <c r="L16" s="13" t="n"/>
      <c r="M16" s="13" t="n"/>
      <c r="N16" s="19">
        <f>IF($A16="","",IF($M16="On Hold","On Hold",IF($M16="Retired","Retired",IF($M16&lt;&gt;"Active","Check status",IF($H16="","Check setup",IF($H16&lt;TODAY(),"Overdue",IF($H16&lt;=TODAY()+Assumptions!$B$4,"Due Soon","Scheduled")))))))</f>
        <v/>
      </c>
    </row>
    <row r="17" ht="32" customHeight="1">
      <c r="A17" s="11" t="n"/>
      <c r="B17" s="12" t="n"/>
      <c r="C17" s="12" t="n"/>
      <c r="D17" s="11" t="n"/>
      <c r="E17" s="12" t="n"/>
      <c r="F17" s="13" t="n"/>
      <c r="G17" s="14" t="n"/>
      <c r="H17" s="15">
        <f>IF(OR($A17="",$F17="",$G17=""),"",IFERROR($G17+VLOOKUP($F17,Assumptions!$D$4:$E$8,2,FALSE),""))</f>
        <v/>
      </c>
      <c r="I17" s="12" t="n"/>
      <c r="J17" s="12" t="n"/>
      <c r="K17" s="16" t="n"/>
      <c r="L17" s="13" t="n"/>
      <c r="M17" s="13" t="n"/>
      <c r="N17" s="17">
        <f>IF($A17="","",IF($M17="On Hold","On Hold",IF($M17="Retired","Retired",IF($M17&lt;&gt;"Active","Check status",IF($H17="","Check setup",IF($H17&lt;TODAY(),"Overdue",IF($H17&lt;=TODAY()+Assumptions!$B$4,"Due Soon","Scheduled")))))))</f>
        <v/>
      </c>
    </row>
    <row r="18" ht="32" customHeight="1">
      <c r="A18" s="11" t="n"/>
      <c r="B18" s="12" t="n"/>
      <c r="C18" s="12" t="n"/>
      <c r="D18" s="11" t="n"/>
      <c r="E18" s="12" t="n"/>
      <c r="F18" s="13" t="n"/>
      <c r="G18" s="14" t="n"/>
      <c r="H18" s="18">
        <f>IF(OR($A18="",$F18="",$G18=""),"",IFERROR($G18+VLOOKUP($F18,Assumptions!$D$4:$E$8,2,FALSE),""))</f>
        <v/>
      </c>
      <c r="I18" s="12" t="n"/>
      <c r="J18" s="12" t="n"/>
      <c r="K18" s="16" t="n"/>
      <c r="L18" s="13" t="n"/>
      <c r="M18" s="13" t="n"/>
      <c r="N18" s="19">
        <f>IF($A18="","",IF($M18="On Hold","On Hold",IF($M18="Retired","Retired",IF($M18&lt;&gt;"Active","Check status",IF($H18="","Check setup",IF($H18&lt;TODAY(),"Overdue",IF($H18&lt;=TODAY()+Assumptions!$B$4,"Due Soon","Scheduled")))))))</f>
        <v/>
      </c>
    </row>
    <row r="19" ht="32" customHeight="1">
      <c r="A19" s="11" t="n"/>
      <c r="B19" s="12" t="n"/>
      <c r="C19" s="12" t="n"/>
      <c r="D19" s="11" t="n"/>
      <c r="E19" s="12" t="n"/>
      <c r="F19" s="13" t="n"/>
      <c r="G19" s="14" t="n"/>
      <c r="H19" s="15">
        <f>IF(OR($A19="",$F19="",$G19=""),"",IFERROR($G19+VLOOKUP($F19,Assumptions!$D$4:$E$8,2,FALSE),""))</f>
        <v/>
      </c>
      <c r="I19" s="12" t="n"/>
      <c r="J19" s="12" t="n"/>
      <c r="K19" s="16" t="n"/>
      <c r="L19" s="13" t="n"/>
      <c r="M19" s="13" t="n"/>
      <c r="N19" s="17">
        <f>IF($A19="","",IF($M19="On Hold","On Hold",IF($M19="Retired","Retired",IF($M19&lt;&gt;"Active","Check status",IF($H19="","Check setup",IF($H19&lt;TODAY(),"Overdue",IF($H19&lt;=TODAY()+Assumptions!$B$4,"Due Soon","Scheduled")))))))</f>
        <v/>
      </c>
    </row>
    <row r="20" ht="32" customHeight="1">
      <c r="A20" s="11" t="n"/>
      <c r="B20" s="12" t="n"/>
      <c r="C20" s="12" t="n"/>
      <c r="D20" s="11" t="n"/>
      <c r="E20" s="12" t="n"/>
      <c r="F20" s="13" t="n"/>
      <c r="G20" s="14" t="n"/>
      <c r="H20" s="18">
        <f>IF(OR($A20="",$F20="",$G20=""),"",IFERROR($G20+VLOOKUP($F20,Assumptions!$D$4:$E$8,2,FALSE),""))</f>
        <v/>
      </c>
      <c r="I20" s="12" t="n"/>
      <c r="J20" s="12" t="n"/>
      <c r="K20" s="16" t="n"/>
      <c r="L20" s="13" t="n"/>
      <c r="M20" s="13" t="n"/>
      <c r="N20" s="19">
        <f>IF($A20="","",IF($M20="On Hold","On Hold",IF($M20="Retired","Retired",IF($M20&lt;&gt;"Active","Check status",IF($H20="","Check setup",IF($H20&lt;TODAY(),"Overdue",IF($H20&lt;=TODAY()+Assumptions!$B$4,"Due Soon","Scheduled")))))))</f>
        <v/>
      </c>
    </row>
    <row r="21" ht="32" customHeight="1">
      <c r="A21" s="11" t="n"/>
      <c r="B21" s="12" t="n"/>
      <c r="C21" s="12" t="n"/>
      <c r="D21" s="11" t="n"/>
      <c r="E21" s="12" t="n"/>
      <c r="F21" s="13" t="n"/>
      <c r="G21" s="14" t="n"/>
      <c r="H21" s="15">
        <f>IF(OR($A21="",$F21="",$G21=""),"",IFERROR($G21+VLOOKUP($F21,Assumptions!$D$4:$E$8,2,FALSE),""))</f>
        <v/>
      </c>
      <c r="I21" s="12" t="n"/>
      <c r="J21" s="12" t="n"/>
      <c r="K21" s="16" t="n"/>
      <c r="L21" s="13" t="n"/>
      <c r="M21" s="13" t="n"/>
      <c r="N21" s="17">
        <f>IF($A21="","",IF($M21="On Hold","On Hold",IF($M21="Retired","Retired",IF($M21&lt;&gt;"Active","Check status",IF($H21="","Check setup",IF($H21&lt;TODAY(),"Overdue",IF($H21&lt;=TODAY()+Assumptions!$B$4,"Due Soon","Scheduled")))))))</f>
        <v/>
      </c>
    </row>
    <row r="22" ht="32" customHeight="1">
      <c r="A22" s="11" t="n"/>
      <c r="B22" s="12" t="n"/>
      <c r="C22" s="12" t="n"/>
      <c r="D22" s="11" t="n"/>
      <c r="E22" s="12" t="n"/>
      <c r="F22" s="13" t="n"/>
      <c r="G22" s="14" t="n"/>
      <c r="H22" s="18">
        <f>IF(OR($A22="",$F22="",$G22=""),"",IFERROR($G22+VLOOKUP($F22,Assumptions!$D$4:$E$8,2,FALSE),""))</f>
        <v/>
      </c>
      <c r="I22" s="12" t="n"/>
      <c r="J22" s="12" t="n"/>
      <c r="K22" s="16" t="n"/>
      <c r="L22" s="13" t="n"/>
      <c r="M22" s="13" t="n"/>
      <c r="N22" s="19">
        <f>IF($A22="","",IF($M22="On Hold","On Hold",IF($M22="Retired","Retired",IF($M22&lt;&gt;"Active","Check status",IF($H22="","Check setup",IF($H22&lt;TODAY(),"Overdue",IF($H22&lt;=TODAY()+Assumptions!$B$4,"Due Soon","Scheduled")))))))</f>
        <v/>
      </c>
    </row>
    <row r="23" ht="32" customHeight="1">
      <c r="A23" s="11" t="n"/>
      <c r="B23" s="12" t="n"/>
      <c r="C23" s="12" t="n"/>
      <c r="D23" s="11" t="n"/>
      <c r="E23" s="12" t="n"/>
      <c r="F23" s="13" t="n"/>
      <c r="G23" s="14" t="n"/>
      <c r="H23" s="15">
        <f>IF(OR($A23="",$F23="",$G23=""),"",IFERROR($G23+VLOOKUP($F23,Assumptions!$D$4:$E$8,2,FALSE),""))</f>
        <v/>
      </c>
      <c r="I23" s="12" t="n"/>
      <c r="J23" s="12" t="n"/>
      <c r="K23" s="16" t="n"/>
      <c r="L23" s="13" t="n"/>
      <c r="M23" s="13" t="n"/>
      <c r="N23" s="17">
        <f>IF($A23="","",IF($M23="On Hold","On Hold",IF($M23="Retired","Retired",IF($M23&lt;&gt;"Active","Check status",IF($H23="","Check setup",IF($H23&lt;TODAY(),"Overdue",IF($H23&lt;=TODAY()+Assumptions!$B$4,"Due Soon","Scheduled")))))))</f>
        <v/>
      </c>
    </row>
    <row r="24" ht="32" customHeight="1">
      <c r="A24" s="11" t="n"/>
      <c r="B24" s="12" t="n"/>
      <c r="C24" s="12" t="n"/>
      <c r="D24" s="11" t="n"/>
      <c r="E24" s="12" t="n"/>
      <c r="F24" s="13" t="n"/>
      <c r="G24" s="14" t="n"/>
      <c r="H24" s="18">
        <f>IF(OR($A24="",$F24="",$G24=""),"",IFERROR($G24+VLOOKUP($F24,Assumptions!$D$4:$E$8,2,FALSE),""))</f>
        <v/>
      </c>
      <c r="I24" s="12" t="n"/>
      <c r="J24" s="12" t="n"/>
      <c r="K24" s="16" t="n"/>
      <c r="L24" s="13" t="n"/>
      <c r="M24" s="13" t="n"/>
      <c r="N24" s="19">
        <f>IF($A24="","",IF($M24="On Hold","On Hold",IF($M24="Retired","Retired",IF($M24&lt;&gt;"Active","Check status",IF($H24="","Check setup",IF($H24&lt;TODAY(),"Overdue",IF($H24&lt;=TODAY()+Assumptions!$B$4,"Due Soon","Scheduled")))))))</f>
        <v/>
      </c>
    </row>
    <row r="25" ht="32" customHeight="1">
      <c r="A25" s="11" t="n"/>
      <c r="B25" s="12" t="n"/>
      <c r="C25" s="12" t="n"/>
      <c r="D25" s="11" t="n"/>
      <c r="E25" s="12" t="n"/>
      <c r="F25" s="13" t="n"/>
      <c r="G25" s="14" t="n"/>
      <c r="H25" s="15">
        <f>IF(OR($A25="",$F25="",$G25=""),"",IFERROR($G25+VLOOKUP($F25,Assumptions!$D$4:$E$8,2,FALSE),""))</f>
        <v/>
      </c>
      <c r="I25" s="12" t="n"/>
      <c r="J25" s="12" t="n"/>
      <c r="K25" s="16" t="n"/>
      <c r="L25" s="13" t="n"/>
      <c r="M25" s="13" t="n"/>
      <c r="N25" s="17">
        <f>IF($A25="","",IF($M25="On Hold","On Hold",IF($M25="Retired","Retired",IF($M25&lt;&gt;"Active","Check status",IF($H25="","Check setup",IF($H25&lt;TODAY(),"Overdue",IF($H25&lt;=TODAY()+Assumptions!$B$4,"Due Soon","Scheduled")))))))</f>
        <v/>
      </c>
    </row>
    <row r="26" ht="32" customHeight="1">
      <c r="A26" s="11" t="n"/>
      <c r="B26" s="12" t="n"/>
      <c r="C26" s="12" t="n"/>
      <c r="D26" s="11" t="n"/>
      <c r="E26" s="12" t="n"/>
      <c r="F26" s="13" t="n"/>
      <c r="G26" s="14" t="n"/>
      <c r="H26" s="18">
        <f>IF(OR($A26="",$F26="",$G26=""),"",IFERROR($G26+VLOOKUP($F26,Assumptions!$D$4:$E$8,2,FALSE),""))</f>
        <v/>
      </c>
      <c r="I26" s="12" t="n"/>
      <c r="J26" s="12" t="n"/>
      <c r="K26" s="16" t="n"/>
      <c r="L26" s="13" t="n"/>
      <c r="M26" s="13" t="n"/>
      <c r="N26" s="19">
        <f>IF($A26="","",IF($M26="On Hold","On Hold",IF($M26="Retired","Retired",IF($M26&lt;&gt;"Active","Check status",IF($H26="","Check setup",IF($H26&lt;TODAY(),"Overdue",IF($H26&lt;=TODAY()+Assumptions!$B$4,"Due Soon","Scheduled")))))))</f>
        <v/>
      </c>
    </row>
    <row r="27" ht="32" customHeight="1">
      <c r="A27" s="11" t="n"/>
      <c r="B27" s="12" t="n"/>
      <c r="C27" s="12" t="n"/>
      <c r="D27" s="11" t="n"/>
      <c r="E27" s="12" t="n"/>
      <c r="F27" s="13" t="n"/>
      <c r="G27" s="14" t="n"/>
      <c r="H27" s="15">
        <f>IF(OR($A27="",$F27="",$G27=""),"",IFERROR($G27+VLOOKUP($F27,Assumptions!$D$4:$E$8,2,FALSE),""))</f>
        <v/>
      </c>
      <c r="I27" s="12" t="n"/>
      <c r="J27" s="12" t="n"/>
      <c r="K27" s="16" t="n"/>
      <c r="L27" s="13" t="n"/>
      <c r="M27" s="13" t="n"/>
      <c r="N27" s="17">
        <f>IF($A27="","",IF($M27="On Hold","On Hold",IF($M27="Retired","Retired",IF($M27&lt;&gt;"Active","Check status",IF($H27="","Check setup",IF($H27&lt;TODAY(),"Overdue",IF($H27&lt;=TODAY()+Assumptions!$B$4,"Due Soon","Scheduled")))))))</f>
        <v/>
      </c>
    </row>
    <row r="28" ht="32" customHeight="1">
      <c r="A28" s="11" t="n"/>
      <c r="B28" s="12" t="n"/>
      <c r="C28" s="12" t="n"/>
      <c r="D28" s="11" t="n"/>
      <c r="E28" s="12" t="n"/>
      <c r="F28" s="13" t="n"/>
      <c r="G28" s="14" t="n"/>
      <c r="H28" s="18">
        <f>IF(OR($A28="",$F28="",$G28=""),"",IFERROR($G28+VLOOKUP($F28,Assumptions!$D$4:$E$8,2,FALSE),""))</f>
        <v/>
      </c>
      <c r="I28" s="12" t="n"/>
      <c r="J28" s="12" t="n"/>
      <c r="K28" s="16" t="n"/>
      <c r="L28" s="13" t="n"/>
      <c r="M28" s="13" t="n"/>
      <c r="N28" s="19">
        <f>IF($A28="","",IF($M28="On Hold","On Hold",IF($M28="Retired","Retired",IF($M28&lt;&gt;"Active","Check status",IF($H28="","Check setup",IF($H28&lt;TODAY(),"Overdue",IF($H28&lt;=TODAY()+Assumptions!$B$4,"Due Soon","Scheduled")))))))</f>
        <v/>
      </c>
    </row>
    <row r="29" ht="32" customHeight="1">
      <c r="A29" s="11" t="n"/>
      <c r="B29" s="12" t="n"/>
      <c r="C29" s="12" t="n"/>
      <c r="D29" s="11" t="n"/>
      <c r="E29" s="12" t="n"/>
      <c r="F29" s="13" t="n"/>
      <c r="G29" s="14" t="n"/>
      <c r="H29" s="15">
        <f>IF(OR($A29="",$F29="",$G29=""),"",IFERROR($G29+VLOOKUP($F29,Assumptions!$D$4:$E$8,2,FALSE),""))</f>
        <v/>
      </c>
      <c r="I29" s="12" t="n"/>
      <c r="J29" s="12" t="n"/>
      <c r="K29" s="16" t="n"/>
      <c r="L29" s="13" t="n"/>
      <c r="M29" s="13" t="n"/>
      <c r="N29" s="17">
        <f>IF($A29="","",IF($M29="On Hold","On Hold",IF($M29="Retired","Retired",IF($M29&lt;&gt;"Active","Check status",IF($H29="","Check setup",IF($H29&lt;TODAY(),"Overdue",IF($H29&lt;=TODAY()+Assumptions!$B$4,"Due Soon","Scheduled")))))))</f>
        <v/>
      </c>
    </row>
    <row r="30" ht="32" customHeight="1">
      <c r="A30" s="11" t="n"/>
      <c r="B30" s="12" t="n"/>
      <c r="C30" s="12" t="n"/>
      <c r="D30" s="11" t="n"/>
      <c r="E30" s="12" t="n"/>
      <c r="F30" s="13" t="n"/>
      <c r="G30" s="14" t="n"/>
      <c r="H30" s="18">
        <f>IF(OR($A30="",$F30="",$G30=""),"",IFERROR($G30+VLOOKUP($F30,Assumptions!$D$4:$E$8,2,FALSE),""))</f>
        <v/>
      </c>
      <c r="I30" s="12" t="n"/>
      <c r="J30" s="12" t="n"/>
      <c r="K30" s="16" t="n"/>
      <c r="L30" s="13" t="n"/>
      <c r="M30" s="13" t="n"/>
      <c r="N30" s="19">
        <f>IF($A30="","",IF($M30="On Hold","On Hold",IF($M30="Retired","Retired",IF($M30&lt;&gt;"Active","Check status",IF($H30="","Check setup",IF($H30&lt;TODAY(),"Overdue",IF($H30&lt;=TODAY()+Assumptions!$B$4,"Due Soon","Scheduled")))))))</f>
        <v/>
      </c>
    </row>
    <row r="31" ht="32" customHeight="1">
      <c r="A31" s="11" t="n"/>
      <c r="B31" s="12" t="n"/>
      <c r="C31" s="12" t="n"/>
      <c r="D31" s="11" t="n"/>
      <c r="E31" s="12" t="n"/>
      <c r="F31" s="13" t="n"/>
      <c r="G31" s="14" t="n"/>
      <c r="H31" s="15">
        <f>IF(OR($A31="",$F31="",$G31=""),"",IFERROR($G31+VLOOKUP($F31,Assumptions!$D$4:$E$8,2,FALSE),""))</f>
        <v/>
      </c>
      <c r="I31" s="12" t="n"/>
      <c r="J31" s="12" t="n"/>
      <c r="K31" s="16" t="n"/>
      <c r="L31" s="13" t="n"/>
      <c r="M31" s="13" t="n"/>
      <c r="N31" s="17">
        <f>IF($A31="","",IF($M31="On Hold","On Hold",IF($M31="Retired","Retired",IF($M31&lt;&gt;"Active","Check status",IF($H31="","Check setup",IF($H31&lt;TODAY(),"Overdue",IF($H31&lt;=TODAY()+Assumptions!$B$4,"Due Soon","Scheduled")))))))</f>
        <v/>
      </c>
    </row>
    <row r="32" ht="32" customHeight="1">
      <c r="A32" s="11" t="n"/>
      <c r="B32" s="12" t="n"/>
      <c r="C32" s="12" t="n"/>
      <c r="D32" s="11" t="n"/>
      <c r="E32" s="12" t="n"/>
      <c r="F32" s="13" t="n"/>
      <c r="G32" s="14" t="n"/>
      <c r="H32" s="18">
        <f>IF(OR($A32="",$F32="",$G32=""),"",IFERROR($G32+VLOOKUP($F32,Assumptions!$D$4:$E$8,2,FALSE),""))</f>
        <v/>
      </c>
      <c r="I32" s="12" t="n"/>
      <c r="J32" s="12" t="n"/>
      <c r="K32" s="16" t="n"/>
      <c r="L32" s="13" t="n"/>
      <c r="M32" s="13" t="n"/>
      <c r="N32" s="19">
        <f>IF($A32="","",IF($M32="On Hold","On Hold",IF($M32="Retired","Retired",IF($M32&lt;&gt;"Active","Check status",IF($H32="","Check setup",IF($H32&lt;TODAY(),"Overdue",IF($H32&lt;=TODAY()+Assumptions!$B$4,"Due Soon","Scheduled")))))))</f>
        <v/>
      </c>
    </row>
    <row r="33" ht="32" customHeight="1">
      <c r="A33" s="11" t="n"/>
      <c r="B33" s="12" t="n"/>
      <c r="C33" s="12" t="n"/>
      <c r="D33" s="11" t="n"/>
      <c r="E33" s="12" t="n"/>
      <c r="F33" s="13" t="n"/>
      <c r="G33" s="14" t="n"/>
      <c r="H33" s="15">
        <f>IF(OR($A33="",$F33="",$G33=""),"",IFERROR($G33+VLOOKUP($F33,Assumptions!$D$4:$E$8,2,FALSE),""))</f>
        <v/>
      </c>
      <c r="I33" s="12" t="n"/>
      <c r="J33" s="12" t="n"/>
      <c r="K33" s="16" t="n"/>
      <c r="L33" s="13" t="n"/>
      <c r="M33" s="13" t="n"/>
      <c r="N33" s="17">
        <f>IF($A33="","",IF($M33="On Hold","On Hold",IF($M33="Retired","Retired",IF($M33&lt;&gt;"Active","Check status",IF($H33="","Check setup",IF($H33&lt;TODAY(),"Overdue",IF($H33&lt;=TODAY()+Assumptions!$B$4,"Due Soon","Scheduled")))))))</f>
        <v/>
      </c>
    </row>
    <row r="34" ht="32" customHeight="1">
      <c r="A34" s="11" t="n"/>
      <c r="B34" s="12" t="n"/>
      <c r="C34" s="12" t="n"/>
      <c r="D34" s="11" t="n"/>
      <c r="E34" s="12" t="n"/>
      <c r="F34" s="13" t="n"/>
      <c r="G34" s="14" t="n"/>
      <c r="H34" s="18">
        <f>IF(OR($A34="",$F34="",$G34=""),"",IFERROR($G34+VLOOKUP($F34,Assumptions!$D$4:$E$8,2,FALSE),""))</f>
        <v/>
      </c>
      <c r="I34" s="12" t="n"/>
      <c r="J34" s="12" t="n"/>
      <c r="K34" s="16" t="n"/>
      <c r="L34" s="13" t="n"/>
      <c r="M34" s="13" t="n"/>
      <c r="N34" s="19">
        <f>IF($A34="","",IF($M34="On Hold","On Hold",IF($M34="Retired","Retired",IF($M34&lt;&gt;"Active","Check status",IF($H34="","Check setup",IF($H34&lt;TODAY(),"Overdue",IF($H34&lt;=TODAY()+Assumptions!$B$4,"Due Soon","Scheduled")))))))</f>
        <v/>
      </c>
    </row>
    <row r="35" ht="32" customHeight="1">
      <c r="A35" s="11" t="n"/>
      <c r="B35" s="12" t="n"/>
      <c r="C35" s="12" t="n"/>
      <c r="D35" s="11" t="n"/>
      <c r="E35" s="12" t="n"/>
      <c r="F35" s="13" t="n"/>
      <c r="G35" s="14" t="n"/>
      <c r="H35" s="15">
        <f>IF(OR($A35="",$F35="",$G35=""),"",IFERROR($G35+VLOOKUP($F35,Assumptions!$D$4:$E$8,2,FALSE),""))</f>
        <v/>
      </c>
      <c r="I35" s="12" t="n"/>
      <c r="J35" s="12" t="n"/>
      <c r="K35" s="16" t="n"/>
      <c r="L35" s="13" t="n"/>
      <c r="M35" s="13" t="n"/>
      <c r="N35" s="17">
        <f>IF($A35="","",IF($M35="On Hold","On Hold",IF($M35="Retired","Retired",IF($M35&lt;&gt;"Active","Check status",IF($H35="","Check setup",IF($H35&lt;TODAY(),"Overdue",IF($H35&lt;=TODAY()+Assumptions!$B$4,"Due Soon","Scheduled")))))))</f>
        <v/>
      </c>
    </row>
    <row r="36" ht="32" customHeight="1">
      <c r="A36" s="11" t="n"/>
      <c r="B36" s="12" t="n"/>
      <c r="C36" s="12" t="n"/>
      <c r="D36" s="11" t="n"/>
      <c r="E36" s="12" t="n"/>
      <c r="F36" s="13" t="n"/>
      <c r="G36" s="14" t="n"/>
      <c r="H36" s="18">
        <f>IF(OR($A36="",$F36="",$G36=""),"",IFERROR($G36+VLOOKUP($F36,Assumptions!$D$4:$E$8,2,FALSE),""))</f>
        <v/>
      </c>
      <c r="I36" s="12" t="n"/>
      <c r="J36" s="12" t="n"/>
      <c r="K36" s="16" t="n"/>
      <c r="L36" s="13" t="n"/>
      <c r="M36" s="13" t="n"/>
      <c r="N36" s="19">
        <f>IF($A36="","",IF($M36="On Hold","On Hold",IF($M36="Retired","Retired",IF($M36&lt;&gt;"Active","Check status",IF($H36="","Check setup",IF($H36&lt;TODAY(),"Overdue",IF($H36&lt;=TODAY()+Assumptions!$B$4,"Due Soon","Scheduled")))))))</f>
        <v/>
      </c>
    </row>
    <row r="37" ht="32" customHeight="1">
      <c r="A37" s="11" t="n"/>
      <c r="B37" s="12" t="n"/>
      <c r="C37" s="12" t="n"/>
      <c r="D37" s="11" t="n"/>
      <c r="E37" s="12" t="n"/>
      <c r="F37" s="13" t="n"/>
      <c r="G37" s="14" t="n"/>
      <c r="H37" s="15">
        <f>IF(OR($A37="",$F37="",$G37=""),"",IFERROR($G37+VLOOKUP($F37,Assumptions!$D$4:$E$8,2,FALSE),""))</f>
        <v/>
      </c>
      <c r="I37" s="12" t="n"/>
      <c r="J37" s="12" t="n"/>
      <c r="K37" s="16" t="n"/>
      <c r="L37" s="13" t="n"/>
      <c r="M37" s="13" t="n"/>
      <c r="N37" s="17">
        <f>IF($A37="","",IF($M37="On Hold","On Hold",IF($M37="Retired","Retired",IF($M37&lt;&gt;"Active","Check status",IF($H37="","Check setup",IF($H37&lt;TODAY(),"Overdue",IF($H37&lt;=TODAY()+Assumptions!$B$4,"Due Soon","Scheduled")))))))</f>
        <v/>
      </c>
    </row>
    <row r="38" ht="32" customHeight="1">
      <c r="A38" s="11" t="n"/>
      <c r="B38" s="12" t="n"/>
      <c r="C38" s="12" t="n"/>
      <c r="D38" s="11" t="n"/>
      <c r="E38" s="12" t="n"/>
      <c r="F38" s="13" t="n"/>
      <c r="G38" s="14" t="n"/>
      <c r="H38" s="18">
        <f>IF(OR($A38="",$F38="",$G38=""),"",IFERROR($G38+VLOOKUP($F38,Assumptions!$D$4:$E$8,2,FALSE),""))</f>
        <v/>
      </c>
      <c r="I38" s="12" t="n"/>
      <c r="J38" s="12" t="n"/>
      <c r="K38" s="16" t="n"/>
      <c r="L38" s="13" t="n"/>
      <c r="M38" s="13" t="n"/>
      <c r="N38" s="19">
        <f>IF($A38="","",IF($M38="On Hold","On Hold",IF($M38="Retired","Retired",IF($M38&lt;&gt;"Active","Check status",IF($H38="","Check setup",IF($H38&lt;TODAY(),"Overdue",IF($H38&lt;=TODAY()+Assumptions!$B$4,"Due Soon","Scheduled")))))))</f>
        <v/>
      </c>
    </row>
    <row r="39" ht="32" customHeight="1">
      <c r="A39" s="11" t="n"/>
      <c r="B39" s="12" t="n"/>
      <c r="C39" s="12" t="n"/>
      <c r="D39" s="11" t="n"/>
      <c r="E39" s="12" t="n"/>
      <c r="F39" s="13" t="n"/>
      <c r="G39" s="14" t="n"/>
      <c r="H39" s="15">
        <f>IF(OR($A39="",$F39="",$G39=""),"",IFERROR($G39+VLOOKUP($F39,Assumptions!$D$4:$E$8,2,FALSE),""))</f>
        <v/>
      </c>
      <c r="I39" s="12" t="n"/>
      <c r="J39" s="12" t="n"/>
      <c r="K39" s="16" t="n"/>
      <c r="L39" s="13" t="n"/>
      <c r="M39" s="13" t="n"/>
      <c r="N39" s="17">
        <f>IF($A39="","",IF($M39="On Hold","On Hold",IF($M39="Retired","Retired",IF($M39&lt;&gt;"Active","Check status",IF($H39="","Check setup",IF($H39&lt;TODAY(),"Overdue",IF($H39&lt;=TODAY()+Assumptions!$B$4,"Due Soon","Scheduled")))))))</f>
        <v/>
      </c>
    </row>
    <row r="40" ht="32" customHeight="1">
      <c r="A40" s="11" t="n"/>
      <c r="B40" s="12" t="n"/>
      <c r="C40" s="12" t="n"/>
      <c r="D40" s="11" t="n"/>
      <c r="E40" s="12" t="n"/>
      <c r="F40" s="13" t="n"/>
      <c r="G40" s="14" t="n"/>
      <c r="H40" s="18">
        <f>IF(OR($A40="",$F40="",$G40=""),"",IFERROR($G40+VLOOKUP($F40,Assumptions!$D$4:$E$8,2,FALSE),""))</f>
        <v/>
      </c>
      <c r="I40" s="12" t="n"/>
      <c r="J40" s="12" t="n"/>
      <c r="K40" s="16" t="n"/>
      <c r="L40" s="13" t="n"/>
      <c r="M40" s="13" t="n"/>
      <c r="N40" s="19">
        <f>IF($A40="","",IF($M40="On Hold","On Hold",IF($M40="Retired","Retired",IF($M40&lt;&gt;"Active","Check status",IF($H40="","Check setup",IF($H40&lt;TODAY(),"Overdue",IF($H40&lt;=TODAY()+Assumptions!$B$4,"Due Soon","Scheduled")))))))</f>
        <v/>
      </c>
    </row>
    <row r="41" ht="32" customHeight="1">
      <c r="A41" s="11" t="n"/>
      <c r="B41" s="12" t="n"/>
      <c r="C41" s="12" t="n"/>
      <c r="D41" s="11" t="n"/>
      <c r="E41" s="12" t="n"/>
      <c r="F41" s="13" t="n"/>
      <c r="G41" s="14" t="n"/>
      <c r="H41" s="15">
        <f>IF(OR($A41="",$F41="",$G41=""),"",IFERROR($G41+VLOOKUP($F41,Assumptions!$D$4:$E$8,2,FALSE),""))</f>
        <v/>
      </c>
      <c r="I41" s="12" t="n"/>
      <c r="J41" s="12" t="n"/>
      <c r="K41" s="16" t="n"/>
      <c r="L41" s="13" t="n"/>
      <c r="M41" s="13" t="n"/>
      <c r="N41" s="17">
        <f>IF($A41="","",IF($M41="On Hold","On Hold",IF($M41="Retired","Retired",IF($M41&lt;&gt;"Active","Check status",IF($H41="","Check setup",IF($H41&lt;TODAY(),"Overdue",IF($H41&lt;=TODAY()+Assumptions!$B$4,"Due Soon","Scheduled")))))))</f>
        <v/>
      </c>
    </row>
    <row r="42" ht="32" customHeight="1">
      <c r="A42" s="11" t="n"/>
      <c r="B42" s="12" t="n"/>
      <c r="C42" s="12" t="n"/>
      <c r="D42" s="11" t="n"/>
      <c r="E42" s="12" t="n"/>
      <c r="F42" s="13" t="n"/>
      <c r="G42" s="14" t="n"/>
      <c r="H42" s="18">
        <f>IF(OR($A42="",$F42="",$G42=""),"",IFERROR($G42+VLOOKUP($F42,Assumptions!$D$4:$E$8,2,FALSE),""))</f>
        <v/>
      </c>
      <c r="I42" s="12" t="n"/>
      <c r="J42" s="12" t="n"/>
      <c r="K42" s="16" t="n"/>
      <c r="L42" s="13" t="n"/>
      <c r="M42" s="13" t="n"/>
      <c r="N42" s="19">
        <f>IF($A42="","",IF($M42="On Hold","On Hold",IF($M42="Retired","Retired",IF($M42&lt;&gt;"Active","Check status",IF($H42="","Check setup",IF($H42&lt;TODAY(),"Overdue",IF($H42&lt;=TODAY()+Assumptions!$B$4,"Due Soon","Scheduled")))))))</f>
        <v/>
      </c>
    </row>
    <row r="43" ht="32" customHeight="1">
      <c r="A43" s="11" t="n"/>
      <c r="B43" s="12" t="n"/>
      <c r="C43" s="12" t="n"/>
      <c r="D43" s="11" t="n"/>
      <c r="E43" s="12" t="n"/>
      <c r="F43" s="13" t="n"/>
      <c r="G43" s="14" t="n"/>
      <c r="H43" s="15">
        <f>IF(OR($A43="",$F43="",$G43=""),"",IFERROR($G43+VLOOKUP($F43,Assumptions!$D$4:$E$8,2,FALSE),""))</f>
        <v/>
      </c>
      <c r="I43" s="12" t="n"/>
      <c r="J43" s="12" t="n"/>
      <c r="K43" s="16" t="n"/>
      <c r="L43" s="13" t="n"/>
      <c r="M43" s="13" t="n"/>
      <c r="N43" s="17">
        <f>IF($A43="","",IF($M43="On Hold","On Hold",IF($M43="Retired","Retired",IF($M43&lt;&gt;"Active","Check status",IF($H43="","Check setup",IF($H43&lt;TODAY(),"Overdue",IF($H43&lt;=TODAY()+Assumptions!$B$4,"Due Soon","Scheduled")))))))</f>
        <v/>
      </c>
    </row>
    <row r="44" ht="32" customHeight="1">
      <c r="A44" s="11" t="n"/>
      <c r="B44" s="12" t="n"/>
      <c r="C44" s="12" t="n"/>
      <c r="D44" s="11" t="n"/>
      <c r="E44" s="12" t="n"/>
      <c r="F44" s="13" t="n"/>
      <c r="G44" s="14" t="n"/>
      <c r="H44" s="18">
        <f>IF(OR($A44="",$F44="",$G44=""),"",IFERROR($G44+VLOOKUP($F44,Assumptions!$D$4:$E$8,2,FALSE),""))</f>
        <v/>
      </c>
      <c r="I44" s="12" t="n"/>
      <c r="J44" s="12" t="n"/>
      <c r="K44" s="16" t="n"/>
      <c r="L44" s="13" t="n"/>
      <c r="M44" s="13" t="n"/>
      <c r="N44" s="19">
        <f>IF($A44="","",IF($M44="On Hold","On Hold",IF($M44="Retired","Retired",IF($M44&lt;&gt;"Active","Check status",IF($H44="","Check setup",IF($H44&lt;TODAY(),"Overdue",IF($H44&lt;=TODAY()+Assumptions!$B$4,"Due Soon","Scheduled")))))))</f>
        <v/>
      </c>
    </row>
    <row r="45" ht="32" customHeight="1">
      <c r="A45" s="11" t="n"/>
      <c r="B45" s="12" t="n"/>
      <c r="C45" s="12" t="n"/>
      <c r="D45" s="11" t="n"/>
      <c r="E45" s="12" t="n"/>
      <c r="F45" s="13" t="n"/>
      <c r="G45" s="14" t="n"/>
      <c r="H45" s="15">
        <f>IF(OR($A45="",$F45="",$G45=""),"",IFERROR($G45+VLOOKUP($F45,Assumptions!$D$4:$E$8,2,FALSE),""))</f>
        <v/>
      </c>
      <c r="I45" s="12" t="n"/>
      <c r="J45" s="12" t="n"/>
      <c r="K45" s="16" t="n"/>
      <c r="L45" s="13" t="n"/>
      <c r="M45" s="13" t="n"/>
      <c r="N45" s="17">
        <f>IF($A45="","",IF($M45="On Hold","On Hold",IF($M45="Retired","Retired",IF($M45&lt;&gt;"Active","Check status",IF($H45="","Check setup",IF($H45&lt;TODAY(),"Overdue",IF($H45&lt;=TODAY()+Assumptions!$B$4,"Due Soon","Scheduled")))))))</f>
        <v/>
      </c>
    </row>
    <row r="46" ht="32" customHeight="1">
      <c r="A46" s="11" t="n"/>
      <c r="B46" s="12" t="n"/>
      <c r="C46" s="12" t="n"/>
      <c r="D46" s="11" t="n"/>
      <c r="E46" s="12" t="n"/>
      <c r="F46" s="13" t="n"/>
      <c r="G46" s="14" t="n"/>
      <c r="H46" s="18">
        <f>IF(OR($A46="",$F46="",$G46=""),"",IFERROR($G46+VLOOKUP($F46,Assumptions!$D$4:$E$8,2,FALSE),""))</f>
        <v/>
      </c>
      <c r="I46" s="12" t="n"/>
      <c r="J46" s="12" t="n"/>
      <c r="K46" s="16" t="n"/>
      <c r="L46" s="13" t="n"/>
      <c r="M46" s="13" t="n"/>
      <c r="N46" s="19">
        <f>IF($A46="","",IF($M46="On Hold","On Hold",IF($M46="Retired","Retired",IF($M46&lt;&gt;"Active","Check status",IF($H46="","Check setup",IF($H46&lt;TODAY(),"Overdue",IF($H46&lt;=TODAY()+Assumptions!$B$4,"Due Soon","Scheduled")))))))</f>
        <v/>
      </c>
    </row>
    <row r="47" ht="32" customHeight="1">
      <c r="A47" s="11" t="n"/>
      <c r="B47" s="12" t="n"/>
      <c r="C47" s="12" t="n"/>
      <c r="D47" s="11" t="n"/>
      <c r="E47" s="12" t="n"/>
      <c r="F47" s="13" t="n"/>
      <c r="G47" s="14" t="n"/>
      <c r="H47" s="15">
        <f>IF(OR($A47="",$F47="",$G47=""),"",IFERROR($G47+VLOOKUP($F47,Assumptions!$D$4:$E$8,2,FALSE),""))</f>
        <v/>
      </c>
      <c r="I47" s="12" t="n"/>
      <c r="J47" s="12" t="n"/>
      <c r="K47" s="16" t="n"/>
      <c r="L47" s="13" t="n"/>
      <c r="M47" s="13" t="n"/>
      <c r="N47" s="17">
        <f>IF($A47="","",IF($M47="On Hold","On Hold",IF($M47="Retired","Retired",IF($M47&lt;&gt;"Active","Check status",IF($H47="","Check setup",IF($H47&lt;TODAY(),"Overdue",IF($H47&lt;=TODAY()+Assumptions!$B$4,"Due Soon","Scheduled")))))))</f>
        <v/>
      </c>
    </row>
    <row r="48" ht="32" customHeight="1">
      <c r="A48" s="11" t="n"/>
      <c r="B48" s="12" t="n"/>
      <c r="C48" s="12" t="n"/>
      <c r="D48" s="11" t="n"/>
      <c r="E48" s="12" t="n"/>
      <c r="F48" s="13" t="n"/>
      <c r="G48" s="14" t="n"/>
      <c r="H48" s="18">
        <f>IF(OR($A48="",$F48="",$G48=""),"",IFERROR($G48+VLOOKUP($F48,Assumptions!$D$4:$E$8,2,FALSE),""))</f>
        <v/>
      </c>
      <c r="I48" s="12" t="n"/>
      <c r="J48" s="12" t="n"/>
      <c r="K48" s="16" t="n"/>
      <c r="L48" s="13" t="n"/>
      <c r="M48" s="13" t="n"/>
      <c r="N48" s="19">
        <f>IF($A48="","",IF($M48="On Hold","On Hold",IF($M48="Retired","Retired",IF($M48&lt;&gt;"Active","Check status",IF($H48="","Check setup",IF($H48&lt;TODAY(),"Overdue",IF($H48&lt;=TODAY()+Assumptions!$B$4,"Due Soon","Scheduled")))))))</f>
        <v/>
      </c>
    </row>
    <row r="49" ht="32" customHeight="1">
      <c r="A49" s="11" t="n"/>
      <c r="B49" s="12" t="n"/>
      <c r="C49" s="12" t="n"/>
      <c r="D49" s="11" t="n"/>
      <c r="E49" s="12" t="n"/>
      <c r="F49" s="13" t="n"/>
      <c r="G49" s="14" t="n"/>
      <c r="H49" s="15">
        <f>IF(OR($A49="",$F49="",$G49=""),"",IFERROR($G49+VLOOKUP($F49,Assumptions!$D$4:$E$8,2,FALSE),""))</f>
        <v/>
      </c>
      <c r="I49" s="12" t="n"/>
      <c r="J49" s="12" t="n"/>
      <c r="K49" s="16" t="n"/>
      <c r="L49" s="13" t="n"/>
      <c r="M49" s="13" t="n"/>
      <c r="N49" s="17">
        <f>IF($A49="","",IF($M49="On Hold","On Hold",IF($M49="Retired","Retired",IF($M49&lt;&gt;"Active","Check status",IF($H49="","Check setup",IF($H49&lt;TODAY(),"Overdue",IF($H49&lt;=TODAY()+Assumptions!$B$4,"Due Soon","Scheduled")))))))</f>
        <v/>
      </c>
    </row>
    <row r="50" ht="32" customHeight="1">
      <c r="A50" s="11" t="n"/>
      <c r="B50" s="12" t="n"/>
      <c r="C50" s="12" t="n"/>
      <c r="D50" s="11" t="n"/>
      <c r="E50" s="12" t="n"/>
      <c r="F50" s="13" t="n"/>
      <c r="G50" s="14" t="n"/>
      <c r="H50" s="18">
        <f>IF(OR($A50="",$F50="",$G50=""),"",IFERROR($G50+VLOOKUP($F50,Assumptions!$D$4:$E$8,2,FALSE),""))</f>
        <v/>
      </c>
      <c r="I50" s="12" t="n"/>
      <c r="J50" s="12" t="n"/>
      <c r="K50" s="16" t="n"/>
      <c r="L50" s="13" t="n"/>
      <c r="M50" s="13" t="n"/>
      <c r="N50" s="19">
        <f>IF($A50="","",IF($M50="On Hold","On Hold",IF($M50="Retired","Retired",IF($M50&lt;&gt;"Active","Check status",IF($H50="","Check setup",IF($H50&lt;TODAY(),"Overdue",IF($H50&lt;=TODAY()+Assumptions!$B$4,"Due Soon","Scheduled")))))))</f>
        <v/>
      </c>
    </row>
    <row r="51" ht="32" customHeight="1">
      <c r="A51" s="11" t="n"/>
      <c r="B51" s="12" t="n"/>
      <c r="C51" s="12" t="n"/>
      <c r="D51" s="11" t="n"/>
      <c r="E51" s="12" t="n"/>
      <c r="F51" s="13" t="n"/>
      <c r="G51" s="14" t="n"/>
      <c r="H51" s="15">
        <f>IF(OR($A51="",$F51="",$G51=""),"",IFERROR($G51+VLOOKUP($F51,Assumptions!$D$4:$E$8,2,FALSE),""))</f>
        <v/>
      </c>
      <c r="I51" s="12" t="n"/>
      <c r="J51" s="12" t="n"/>
      <c r="K51" s="16" t="n"/>
      <c r="L51" s="13" t="n"/>
      <c r="M51" s="13" t="n"/>
      <c r="N51" s="17">
        <f>IF($A51="","",IF($M51="On Hold","On Hold",IF($M51="Retired","Retired",IF($M51&lt;&gt;"Active","Check status",IF($H51="","Check setup",IF($H51&lt;TODAY(),"Overdue",IF($H51&lt;=TODAY()+Assumptions!$B$4,"Due Soon","Scheduled")))))))</f>
        <v/>
      </c>
    </row>
    <row r="52" ht="32" customHeight="1">
      <c r="A52" s="11" t="n"/>
      <c r="B52" s="12" t="n"/>
      <c r="C52" s="12" t="n"/>
      <c r="D52" s="11" t="n"/>
      <c r="E52" s="12" t="n"/>
      <c r="F52" s="13" t="n"/>
      <c r="G52" s="14" t="n"/>
      <c r="H52" s="18">
        <f>IF(OR($A52="",$F52="",$G52=""),"",IFERROR($G52+VLOOKUP($F52,Assumptions!$D$4:$E$8,2,FALSE),""))</f>
        <v/>
      </c>
      <c r="I52" s="12" t="n"/>
      <c r="J52" s="12" t="n"/>
      <c r="K52" s="16" t="n"/>
      <c r="L52" s="13" t="n"/>
      <c r="M52" s="13" t="n"/>
      <c r="N52" s="19">
        <f>IF($A52="","",IF($M52="On Hold","On Hold",IF($M52="Retired","Retired",IF($M52&lt;&gt;"Active","Check status",IF($H52="","Check setup",IF($H52&lt;TODAY(),"Overdue",IF($H52&lt;=TODAY()+Assumptions!$B$4,"Due Soon","Scheduled")))))))</f>
        <v/>
      </c>
    </row>
    <row r="53" ht="32" customHeight="1">
      <c r="A53" s="11" t="n"/>
      <c r="B53" s="12" t="n"/>
      <c r="C53" s="12" t="n"/>
      <c r="D53" s="11" t="n"/>
      <c r="E53" s="12" t="n"/>
      <c r="F53" s="13" t="n"/>
      <c r="G53" s="14" t="n"/>
      <c r="H53" s="15">
        <f>IF(OR($A53="",$F53="",$G53=""),"",IFERROR($G53+VLOOKUP($F53,Assumptions!$D$4:$E$8,2,FALSE),""))</f>
        <v/>
      </c>
      <c r="I53" s="12" t="n"/>
      <c r="J53" s="12" t="n"/>
      <c r="K53" s="16" t="n"/>
      <c r="L53" s="13" t="n"/>
      <c r="M53" s="13" t="n"/>
      <c r="N53" s="17">
        <f>IF($A53="","",IF($M53="On Hold","On Hold",IF($M53="Retired","Retired",IF($M53&lt;&gt;"Active","Check status",IF($H53="","Check setup",IF($H53&lt;TODAY(),"Overdue",IF($H53&lt;=TODAY()+Assumptions!$B$4,"Due Soon","Scheduled")))))))</f>
        <v/>
      </c>
    </row>
    <row r="54" ht="32" customHeight="1">
      <c r="A54" s="11" t="n"/>
      <c r="B54" s="12" t="n"/>
      <c r="C54" s="12" t="n"/>
      <c r="D54" s="11" t="n"/>
      <c r="E54" s="12" t="n"/>
      <c r="F54" s="13" t="n"/>
      <c r="G54" s="14" t="n"/>
      <c r="H54" s="18">
        <f>IF(OR($A54="",$F54="",$G54=""),"",IFERROR($G54+VLOOKUP($F54,Assumptions!$D$4:$E$8,2,FALSE),""))</f>
        <v/>
      </c>
      <c r="I54" s="12" t="n"/>
      <c r="J54" s="12" t="n"/>
      <c r="K54" s="16" t="n"/>
      <c r="L54" s="13" t="n"/>
      <c r="M54" s="13" t="n"/>
      <c r="N54" s="19">
        <f>IF($A54="","",IF($M54="On Hold","On Hold",IF($M54="Retired","Retired",IF($M54&lt;&gt;"Active","Check status",IF($H54="","Check setup",IF($H54&lt;TODAY(),"Overdue",IF($H54&lt;=TODAY()+Assumptions!$B$4,"Due Soon","Scheduled")))))))</f>
        <v/>
      </c>
    </row>
    <row r="55" ht="32" customHeight="1">
      <c r="A55" s="11" t="n"/>
      <c r="B55" s="12" t="n"/>
      <c r="C55" s="12" t="n"/>
      <c r="D55" s="11" t="n"/>
      <c r="E55" s="12" t="n"/>
      <c r="F55" s="13" t="n"/>
      <c r="G55" s="14" t="n"/>
      <c r="H55" s="15">
        <f>IF(OR($A55="",$F55="",$G55=""),"",IFERROR($G55+VLOOKUP($F55,Assumptions!$D$4:$E$8,2,FALSE),""))</f>
        <v/>
      </c>
      <c r="I55" s="12" t="n"/>
      <c r="J55" s="12" t="n"/>
      <c r="K55" s="16" t="n"/>
      <c r="L55" s="13" t="n"/>
      <c r="M55" s="13" t="n"/>
      <c r="N55" s="17">
        <f>IF($A55="","",IF($M55="On Hold","On Hold",IF($M55="Retired","Retired",IF($M55&lt;&gt;"Active","Check status",IF($H55="","Check setup",IF($H55&lt;TODAY(),"Overdue",IF($H55&lt;=TODAY()+Assumptions!$B$4,"Due Soon","Scheduled")))))))</f>
        <v/>
      </c>
    </row>
    <row r="56" ht="32" customHeight="1">
      <c r="A56" s="11" t="n"/>
      <c r="B56" s="12" t="n"/>
      <c r="C56" s="12" t="n"/>
      <c r="D56" s="11" t="n"/>
      <c r="E56" s="12" t="n"/>
      <c r="F56" s="13" t="n"/>
      <c r="G56" s="14" t="n"/>
      <c r="H56" s="18">
        <f>IF(OR($A56="",$F56="",$G56=""),"",IFERROR($G56+VLOOKUP($F56,Assumptions!$D$4:$E$8,2,FALSE),""))</f>
        <v/>
      </c>
      <c r="I56" s="12" t="n"/>
      <c r="J56" s="12" t="n"/>
      <c r="K56" s="16" t="n"/>
      <c r="L56" s="13" t="n"/>
      <c r="M56" s="13" t="n"/>
      <c r="N56" s="19">
        <f>IF($A56="","",IF($M56="On Hold","On Hold",IF($M56="Retired","Retired",IF($M56&lt;&gt;"Active","Check status",IF($H56="","Check setup",IF($H56&lt;TODAY(),"Overdue",IF($H56&lt;=TODAY()+Assumptions!$B$4,"Due Soon","Scheduled")))))))</f>
        <v/>
      </c>
    </row>
    <row r="57" ht="32" customHeight="1">
      <c r="A57" s="11" t="n"/>
      <c r="B57" s="12" t="n"/>
      <c r="C57" s="12" t="n"/>
      <c r="D57" s="11" t="n"/>
      <c r="E57" s="12" t="n"/>
      <c r="F57" s="13" t="n"/>
      <c r="G57" s="14" t="n"/>
      <c r="H57" s="15">
        <f>IF(OR($A57="",$F57="",$G57=""),"",IFERROR($G57+VLOOKUP($F57,Assumptions!$D$4:$E$8,2,FALSE),""))</f>
        <v/>
      </c>
      <c r="I57" s="12" t="n"/>
      <c r="J57" s="12" t="n"/>
      <c r="K57" s="16" t="n"/>
      <c r="L57" s="13" t="n"/>
      <c r="M57" s="13" t="n"/>
      <c r="N57" s="17">
        <f>IF($A57="","",IF($M57="On Hold","On Hold",IF($M57="Retired","Retired",IF($M57&lt;&gt;"Active","Check status",IF($H57="","Check setup",IF($H57&lt;TODAY(),"Overdue",IF($H57&lt;=TODAY()+Assumptions!$B$4,"Due Soon","Scheduled")))))))</f>
        <v/>
      </c>
    </row>
    <row r="58" ht="32" customHeight="1">
      <c r="A58" s="11" t="n"/>
      <c r="B58" s="12" t="n"/>
      <c r="C58" s="12" t="n"/>
      <c r="D58" s="11" t="n"/>
      <c r="E58" s="12" t="n"/>
      <c r="F58" s="13" t="n"/>
      <c r="G58" s="14" t="n"/>
      <c r="H58" s="18">
        <f>IF(OR($A58="",$F58="",$G58=""),"",IFERROR($G58+VLOOKUP($F58,Assumptions!$D$4:$E$8,2,FALSE),""))</f>
        <v/>
      </c>
      <c r="I58" s="12" t="n"/>
      <c r="J58" s="12" t="n"/>
      <c r="K58" s="16" t="n"/>
      <c r="L58" s="13" t="n"/>
      <c r="M58" s="13" t="n"/>
      <c r="N58" s="19">
        <f>IF($A58="","",IF($M58="On Hold","On Hold",IF($M58="Retired","Retired",IF($M58&lt;&gt;"Active","Check status",IF($H58="","Check setup",IF($H58&lt;TODAY(),"Overdue",IF($H58&lt;=TODAY()+Assumptions!$B$4,"Due Soon","Scheduled")))))))</f>
        <v/>
      </c>
    </row>
    <row r="59" ht="32" customHeight="1">
      <c r="A59" s="11" t="n"/>
      <c r="B59" s="12" t="n"/>
      <c r="C59" s="12" t="n"/>
      <c r="D59" s="11" t="n"/>
      <c r="E59" s="12" t="n"/>
      <c r="F59" s="13" t="n"/>
      <c r="G59" s="14" t="n"/>
      <c r="H59" s="15">
        <f>IF(OR($A59="",$F59="",$G59=""),"",IFERROR($G59+VLOOKUP($F59,Assumptions!$D$4:$E$8,2,FALSE),""))</f>
        <v/>
      </c>
      <c r="I59" s="12" t="n"/>
      <c r="J59" s="12" t="n"/>
      <c r="K59" s="16" t="n"/>
      <c r="L59" s="13" t="n"/>
      <c r="M59" s="13" t="n"/>
      <c r="N59" s="17">
        <f>IF($A59="","",IF($M59="On Hold","On Hold",IF($M59="Retired","Retired",IF($M59&lt;&gt;"Active","Check status",IF($H59="","Check setup",IF($H59&lt;TODAY(),"Overdue",IF($H59&lt;=TODAY()+Assumptions!$B$4,"Due Soon","Scheduled")))))))</f>
        <v/>
      </c>
    </row>
    <row r="60" ht="32" customHeight="1">
      <c r="A60" s="11" t="n"/>
      <c r="B60" s="12" t="n"/>
      <c r="C60" s="12" t="n"/>
      <c r="D60" s="11" t="n"/>
      <c r="E60" s="12" t="n"/>
      <c r="F60" s="13" t="n"/>
      <c r="G60" s="14" t="n"/>
      <c r="H60" s="18">
        <f>IF(OR($A60="",$F60="",$G60=""),"",IFERROR($G60+VLOOKUP($F60,Assumptions!$D$4:$E$8,2,FALSE),""))</f>
        <v/>
      </c>
      <c r="I60" s="12" t="n"/>
      <c r="J60" s="12" t="n"/>
      <c r="K60" s="16" t="n"/>
      <c r="L60" s="13" t="n"/>
      <c r="M60" s="13" t="n"/>
      <c r="N60" s="19">
        <f>IF($A60="","",IF($M60="On Hold","On Hold",IF($M60="Retired","Retired",IF($M60&lt;&gt;"Active","Check status",IF($H60="","Check setup",IF($H60&lt;TODAY(),"Overdue",IF($H60&lt;=TODAY()+Assumptions!$B$4,"Due Soon","Scheduled")))))))</f>
        <v/>
      </c>
    </row>
    <row r="61" ht="32" customHeight="1">
      <c r="A61" s="11" t="n"/>
      <c r="B61" s="12" t="n"/>
      <c r="C61" s="12" t="n"/>
      <c r="D61" s="11" t="n"/>
      <c r="E61" s="12" t="n"/>
      <c r="F61" s="13" t="n"/>
      <c r="G61" s="14" t="n"/>
      <c r="H61" s="15">
        <f>IF(OR($A61="",$F61="",$G61=""),"",IFERROR($G61+VLOOKUP($F61,Assumptions!$D$4:$E$8,2,FALSE),""))</f>
        <v/>
      </c>
      <c r="I61" s="12" t="n"/>
      <c r="J61" s="12" t="n"/>
      <c r="K61" s="16" t="n"/>
      <c r="L61" s="13" t="n"/>
      <c r="M61" s="13" t="n"/>
      <c r="N61" s="17">
        <f>IF($A61="","",IF($M61="On Hold","On Hold",IF($M61="Retired","Retired",IF($M61&lt;&gt;"Active","Check status",IF($H61="","Check setup",IF($H61&lt;TODAY(),"Overdue",IF($H61&lt;=TODAY()+Assumptions!$B$4,"Due Soon","Scheduled")))))))</f>
        <v/>
      </c>
    </row>
    <row r="62" ht="32" customHeight="1">
      <c r="A62" s="11" t="n"/>
      <c r="B62" s="12" t="n"/>
      <c r="C62" s="12" t="n"/>
      <c r="D62" s="11" t="n"/>
      <c r="E62" s="12" t="n"/>
      <c r="F62" s="13" t="n"/>
      <c r="G62" s="14" t="n"/>
      <c r="H62" s="18">
        <f>IF(OR($A62="",$F62="",$G62=""),"",IFERROR($G62+VLOOKUP($F62,Assumptions!$D$4:$E$8,2,FALSE),""))</f>
        <v/>
      </c>
      <c r="I62" s="12" t="n"/>
      <c r="J62" s="12" t="n"/>
      <c r="K62" s="16" t="n"/>
      <c r="L62" s="13" t="n"/>
      <c r="M62" s="13" t="n"/>
      <c r="N62" s="19">
        <f>IF($A62="","",IF($M62="On Hold","On Hold",IF($M62="Retired","Retired",IF($M62&lt;&gt;"Active","Check status",IF($H62="","Check setup",IF($H62&lt;TODAY(),"Overdue",IF($H62&lt;=TODAY()+Assumptions!$B$4,"Due Soon","Scheduled")))))))</f>
        <v/>
      </c>
    </row>
    <row r="63" ht="32" customHeight="1">
      <c r="A63" s="11" t="n"/>
      <c r="B63" s="12" t="n"/>
      <c r="C63" s="12" t="n"/>
      <c r="D63" s="11" t="n"/>
      <c r="E63" s="12" t="n"/>
      <c r="F63" s="13" t="n"/>
      <c r="G63" s="14" t="n"/>
      <c r="H63" s="15">
        <f>IF(OR($A63="",$F63="",$G63=""),"",IFERROR($G63+VLOOKUP($F63,Assumptions!$D$4:$E$8,2,FALSE),""))</f>
        <v/>
      </c>
      <c r="I63" s="12" t="n"/>
      <c r="J63" s="12" t="n"/>
      <c r="K63" s="16" t="n"/>
      <c r="L63" s="13" t="n"/>
      <c r="M63" s="13" t="n"/>
      <c r="N63" s="17">
        <f>IF($A63="","",IF($M63="On Hold","On Hold",IF($M63="Retired","Retired",IF($M63&lt;&gt;"Active","Check status",IF($H63="","Check setup",IF($H63&lt;TODAY(),"Overdue",IF($H63&lt;=TODAY()+Assumptions!$B$4,"Due Soon","Scheduled")))))))</f>
        <v/>
      </c>
    </row>
    <row r="64" ht="32" customHeight="1">
      <c r="A64" s="11" t="n"/>
      <c r="B64" s="12" t="n"/>
      <c r="C64" s="12" t="n"/>
      <c r="D64" s="11" t="n"/>
      <c r="E64" s="12" t="n"/>
      <c r="F64" s="13" t="n"/>
      <c r="G64" s="14" t="n"/>
      <c r="H64" s="18">
        <f>IF(OR($A64="",$F64="",$G64=""),"",IFERROR($G64+VLOOKUP($F64,Assumptions!$D$4:$E$8,2,FALSE),""))</f>
        <v/>
      </c>
      <c r="I64" s="12" t="n"/>
      <c r="J64" s="12" t="n"/>
      <c r="K64" s="16" t="n"/>
      <c r="L64" s="13" t="n"/>
      <c r="M64" s="13" t="n"/>
      <c r="N64" s="19">
        <f>IF($A64="","",IF($M64="On Hold","On Hold",IF($M64="Retired","Retired",IF($M64&lt;&gt;"Active","Check status",IF($H64="","Check setup",IF($H64&lt;TODAY(),"Overdue",IF($H64&lt;=TODAY()+Assumptions!$B$4,"Due Soon","Scheduled")))))))</f>
        <v/>
      </c>
    </row>
    <row r="65" ht="32" customHeight="1">
      <c r="A65" s="11" t="n"/>
      <c r="B65" s="12" t="n"/>
      <c r="C65" s="12" t="n"/>
      <c r="D65" s="11" t="n"/>
      <c r="E65" s="12" t="n"/>
      <c r="F65" s="13" t="n"/>
      <c r="G65" s="14" t="n"/>
      <c r="H65" s="15">
        <f>IF(OR($A65="",$F65="",$G65=""),"",IFERROR($G65+VLOOKUP($F65,Assumptions!$D$4:$E$8,2,FALSE),""))</f>
        <v/>
      </c>
      <c r="I65" s="12" t="n"/>
      <c r="J65" s="12" t="n"/>
      <c r="K65" s="16" t="n"/>
      <c r="L65" s="13" t="n"/>
      <c r="M65" s="13" t="n"/>
      <c r="N65" s="17">
        <f>IF($A65="","",IF($M65="On Hold","On Hold",IF($M65="Retired","Retired",IF($M65&lt;&gt;"Active","Check status",IF($H65="","Check setup",IF($H65&lt;TODAY(),"Overdue",IF($H65&lt;=TODAY()+Assumptions!$B$4,"Due Soon","Scheduled")))))))</f>
        <v/>
      </c>
    </row>
    <row r="66" ht="32" customHeight="1">
      <c r="A66" s="11" t="n"/>
      <c r="B66" s="12" t="n"/>
      <c r="C66" s="12" t="n"/>
      <c r="D66" s="11" t="n"/>
      <c r="E66" s="12" t="n"/>
      <c r="F66" s="13" t="n"/>
      <c r="G66" s="14" t="n"/>
      <c r="H66" s="18">
        <f>IF(OR($A66="",$F66="",$G66=""),"",IFERROR($G66+VLOOKUP($F66,Assumptions!$D$4:$E$8,2,FALSE),""))</f>
        <v/>
      </c>
      <c r="I66" s="12" t="n"/>
      <c r="J66" s="12" t="n"/>
      <c r="K66" s="16" t="n"/>
      <c r="L66" s="13" t="n"/>
      <c r="M66" s="13" t="n"/>
      <c r="N66" s="19">
        <f>IF($A66="","",IF($M66="On Hold","On Hold",IF($M66="Retired","Retired",IF($M66&lt;&gt;"Active","Check status",IF($H66="","Check setup",IF($H66&lt;TODAY(),"Overdue",IF($H66&lt;=TODAY()+Assumptions!$B$4,"Due Soon","Scheduled")))))))</f>
        <v/>
      </c>
    </row>
    <row r="67" ht="32" customHeight="1">
      <c r="A67" s="11" t="n"/>
      <c r="B67" s="12" t="n"/>
      <c r="C67" s="12" t="n"/>
      <c r="D67" s="11" t="n"/>
      <c r="E67" s="12" t="n"/>
      <c r="F67" s="13" t="n"/>
      <c r="G67" s="14" t="n"/>
      <c r="H67" s="15">
        <f>IF(OR($A67="",$F67="",$G67=""),"",IFERROR($G67+VLOOKUP($F67,Assumptions!$D$4:$E$8,2,FALSE),""))</f>
        <v/>
      </c>
      <c r="I67" s="12" t="n"/>
      <c r="J67" s="12" t="n"/>
      <c r="K67" s="16" t="n"/>
      <c r="L67" s="13" t="n"/>
      <c r="M67" s="13" t="n"/>
      <c r="N67" s="17">
        <f>IF($A67="","",IF($M67="On Hold","On Hold",IF($M67="Retired","Retired",IF($M67&lt;&gt;"Active","Check status",IF($H67="","Check setup",IF($H67&lt;TODAY(),"Overdue",IF($H67&lt;=TODAY()+Assumptions!$B$4,"Due Soon","Scheduled")))))))</f>
        <v/>
      </c>
    </row>
    <row r="68" ht="32" customHeight="1">
      <c r="A68" s="11" t="n"/>
      <c r="B68" s="12" t="n"/>
      <c r="C68" s="12" t="n"/>
      <c r="D68" s="11" t="n"/>
      <c r="E68" s="12" t="n"/>
      <c r="F68" s="13" t="n"/>
      <c r="G68" s="14" t="n"/>
      <c r="H68" s="18">
        <f>IF(OR($A68="",$F68="",$G68=""),"",IFERROR($G68+VLOOKUP($F68,Assumptions!$D$4:$E$8,2,FALSE),""))</f>
        <v/>
      </c>
      <c r="I68" s="12" t="n"/>
      <c r="J68" s="12" t="n"/>
      <c r="K68" s="16" t="n"/>
      <c r="L68" s="13" t="n"/>
      <c r="M68" s="13" t="n"/>
      <c r="N68" s="19">
        <f>IF($A68="","",IF($M68="On Hold","On Hold",IF($M68="Retired","Retired",IF($M68&lt;&gt;"Active","Check status",IF($H68="","Check setup",IF($H68&lt;TODAY(),"Overdue",IF($H68&lt;=TODAY()+Assumptions!$B$4,"Due Soon","Scheduled")))))))</f>
        <v/>
      </c>
    </row>
    <row r="69" ht="32" customHeight="1">
      <c r="A69" s="11" t="n"/>
      <c r="B69" s="12" t="n"/>
      <c r="C69" s="12" t="n"/>
      <c r="D69" s="11" t="n"/>
      <c r="E69" s="12" t="n"/>
      <c r="F69" s="13" t="n"/>
      <c r="G69" s="14" t="n"/>
      <c r="H69" s="15">
        <f>IF(OR($A69="",$F69="",$G69=""),"",IFERROR($G69+VLOOKUP($F69,Assumptions!$D$4:$E$8,2,FALSE),""))</f>
        <v/>
      </c>
      <c r="I69" s="12" t="n"/>
      <c r="J69" s="12" t="n"/>
      <c r="K69" s="16" t="n"/>
      <c r="L69" s="13" t="n"/>
      <c r="M69" s="13" t="n"/>
      <c r="N69" s="17">
        <f>IF($A69="","",IF($M69="On Hold","On Hold",IF($M69="Retired","Retired",IF($M69&lt;&gt;"Active","Check status",IF($H69="","Check setup",IF($H69&lt;TODAY(),"Overdue",IF($H69&lt;=TODAY()+Assumptions!$B$4,"Due Soon","Scheduled")))))))</f>
        <v/>
      </c>
    </row>
    <row r="70" ht="32" customHeight="1">
      <c r="A70" s="11" t="n"/>
      <c r="B70" s="12" t="n"/>
      <c r="C70" s="12" t="n"/>
      <c r="D70" s="11" t="n"/>
      <c r="E70" s="12" t="n"/>
      <c r="F70" s="13" t="n"/>
      <c r="G70" s="14" t="n"/>
      <c r="H70" s="18">
        <f>IF(OR($A70="",$F70="",$G70=""),"",IFERROR($G70+VLOOKUP($F70,Assumptions!$D$4:$E$8,2,FALSE),""))</f>
        <v/>
      </c>
      <c r="I70" s="12" t="n"/>
      <c r="J70" s="12" t="n"/>
      <c r="K70" s="16" t="n"/>
      <c r="L70" s="13" t="n"/>
      <c r="M70" s="13" t="n"/>
      <c r="N70" s="19">
        <f>IF($A70="","",IF($M70="On Hold","On Hold",IF($M70="Retired","Retired",IF($M70&lt;&gt;"Active","Check status",IF($H70="","Check setup",IF($H70&lt;TODAY(),"Overdue",IF($H70&lt;=TODAY()+Assumptions!$B$4,"Due Soon","Scheduled")))))))</f>
        <v/>
      </c>
    </row>
    <row r="71" ht="32" customHeight="1">
      <c r="A71" s="11" t="n"/>
      <c r="B71" s="12" t="n"/>
      <c r="C71" s="12" t="n"/>
      <c r="D71" s="11" t="n"/>
      <c r="E71" s="12" t="n"/>
      <c r="F71" s="13" t="n"/>
      <c r="G71" s="14" t="n"/>
      <c r="H71" s="15">
        <f>IF(OR($A71="",$F71="",$G71=""),"",IFERROR($G71+VLOOKUP($F71,Assumptions!$D$4:$E$8,2,FALSE),""))</f>
        <v/>
      </c>
      <c r="I71" s="12" t="n"/>
      <c r="J71" s="12" t="n"/>
      <c r="K71" s="16" t="n"/>
      <c r="L71" s="13" t="n"/>
      <c r="M71" s="13" t="n"/>
      <c r="N71" s="17">
        <f>IF($A71="","",IF($M71="On Hold","On Hold",IF($M71="Retired","Retired",IF($M71&lt;&gt;"Active","Check status",IF($H71="","Check setup",IF($H71&lt;TODAY(),"Overdue",IF($H71&lt;=TODAY()+Assumptions!$B$4,"Due Soon","Scheduled")))))))</f>
        <v/>
      </c>
    </row>
    <row r="72" ht="32" customHeight="1">
      <c r="A72" s="11" t="n"/>
      <c r="B72" s="12" t="n"/>
      <c r="C72" s="12" t="n"/>
      <c r="D72" s="11" t="n"/>
      <c r="E72" s="12" t="n"/>
      <c r="F72" s="13" t="n"/>
      <c r="G72" s="14" t="n"/>
      <c r="H72" s="18">
        <f>IF(OR($A72="",$F72="",$G72=""),"",IFERROR($G72+VLOOKUP($F72,Assumptions!$D$4:$E$8,2,FALSE),""))</f>
        <v/>
      </c>
      <c r="I72" s="12" t="n"/>
      <c r="J72" s="12" t="n"/>
      <c r="K72" s="16" t="n"/>
      <c r="L72" s="13" t="n"/>
      <c r="M72" s="13" t="n"/>
      <c r="N72" s="19">
        <f>IF($A72="","",IF($M72="On Hold","On Hold",IF($M72="Retired","Retired",IF($M72&lt;&gt;"Active","Check status",IF($H72="","Check setup",IF($H72&lt;TODAY(),"Overdue",IF($H72&lt;=TODAY()+Assumptions!$B$4,"Due Soon","Scheduled")))))))</f>
        <v/>
      </c>
    </row>
    <row r="73" ht="32" customHeight="1">
      <c r="A73" s="11" t="n"/>
      <c r="B73" s="12" t="n"/>
      <c r="C73" s="12" t="n"/>
      <c r="D73" s="11" t="n"/>
      <c r="E73" s="12" t="n"/>
      <c r="F73" s="13" t="n"/>
      <c r="G73" s="14" t="n"/>
      <c r="H73" s="15">
        <f>IF(OR($A73="",$F73="",$G73=""),"",IFERROR($G73+VLOOKUP($F73,Assumptions!$D$4:$E$8,2,FALSE),""))</f>
        <v/>
      </c>
      <c r="I73" s="12" t="n"/>
      <c r="J73" s="12" t="n"/>
      <c r="K73" s="16" t="n"/>
      <c r="L73" s="13" t="n"/>
      <c r="M73" s="13" t="n"/>
      <c r="N73" s="17">
        <f>IF($A73="","",IF($M73="On Hold","On Hold",IF($M73="Retired","Retired",IF($M73&lt;&gt;"Active","Check status",IF($H73="","Check setup",IF($H73&lt;TODAY(),"Overdue",IF($H73&lt;=TODAY()+Assumptions!$B$4,"Due Soon","Scheduled")))))))</f>
        <v/>
      </c>
    </row>
    <row r="74" ht="32" customHeight="1">
      <c r="A74" s="11" t="n"/>
      <c r="B74" s="12" t="n"/>
      <c r="C74" s="12" t="n"/>
      <c r="D74" s="11" t="n"/>
      <c r="E74" s="12" t="n"/>
      <c r="F74" s="13" t="n"/>
      <c r="G74" s="14" t="n"/>
      <c r="H74" s="18">
        <f>IF(OR($A74="",$F74="",$G74=""),"",IFERROR($G74+VLOOKUP($F74,Assumptions!$D$4:$E$8,2,FALSE),""))</f>
        <v/>
      </c>
      <c r="I74" s="12" t="n"/>
      <c r="J74" s="12" t="n"/>
      <c r="K74" s="16" t="n"/>
      <c r="L74" s="13" t="n"/>
      <c r="M74" s="13" t="n"/>
      <c r="N74" s="19">
        <f>IF($A74="","",IF($M74="On Hold","On Hold",IF($M74="Retired","Retired",IF($M74&lt;&gt;"Active","Check status",IF($H74="","Check setup",IF($H74&lt;TODAY(),"Overdue",IF($H74&lt;=TODAY()+Assumptions!$B$4,"Due Soon","Scheduled")))))))</f>
        <v/>
      </c>
    </row>
    <row r="75" ht="32" customHeight="1">
      <c r="A75" s="11" t="n"/>
      <c r="B75" s="12" t="n"/>
      <c r="C75" s="12" t="n"/>
      <c r="D75" s="11" t="n"/>
      <c r="E75" s="12" t="n"/>
      <c r="F75" s="13" t="n"/>
      <c r="G75" s="14" t="n"/>
      <c r="H75" s="15">
        <f>IF(OR($A75="",$F75="",$G75=""),"",IFERROR($G75+VLOOKUP($F75,Assumptions!$D$4:$E$8,2,FALSE),""))</f>
        <v/>
      </c>
      <c r="I75" s="12" t="n"/>
      <c r="J75" s="12" t="n"/>
      <c r="K75" s="16" t="n"/>
      <c r="L75" s="13" t="n"/>
      <c r="M75" s="13" t="n"/>
      <c r="N75" s="17">
        <f>IF($A75="","",IF($M75="On Hold","On Hold",IF($M75="Retired","Retired",IF($M75&lt;&gt;"Active","Check status",IF($H75="","Check setup",IF($H75&lt;TODAY(),"Overdue",IF($H75&lt;=TODAY()+Assumptions!$B$4,"Due Soon","Scheduled")))))))</f>
        <v/>
      </c>
    </row>
    <row r="76" ht="32" customHeight="1">
      <c r="A76" s="11" t="n"/>
      <c r="B76" s="12" t="n"/>
      <c r="C76" s="12" t="n"/>
      <c r="D76" s="11" t="n"/>
      <c r="E76" s="12" t="n"/>
      <c r="F76" s="13" t="n"/>
      <c r="G76" s="14" t="n"/>
      <c r="H76" s="18">
        <f>IF(OR($A76="",$F76="",$G76=""),"",IFERROR($G76+VLOOKUP($F76,Assumptions!$D$4:$E$8,2,FALSE),""))</f>
        <v/>
      </c>
      <c r="I76" s="12" t="n"/>
      <c r="J76" s="12" t="n"/>
      <c r="K76" s="16" t="n"/>
      <c r="L76" s="13" t="n"/>
      <c r="M76" s="13" t="n"/>
      <c r="N76" s="19">
        <f>IF($A76="","",IF($M76="On Hold","On Hold",IF($M76="Retired","Retired",IF($M76&lt;&gt;"Active","Check status",IF($H76="","Check setup",IF($H76&lt;TODAY(),"Overdue",IF($H76&lt;=TODAY()+Assumptions!$B$4,"Due Soon","Scheduled")))))))</f>
        <v/>
      </c>
    </row>
    <row r="77" ht="32" customHeight="1">
      <c r="A77" s="11" t="n"/>
      <c r="B77" s="12" t="n"/>
      <c r="C77" s="12" t="n"/>
      <c r="D77" s="11" t="n"/>
      <c r="E77" s="12" t="n"/>
      <c r="F77" s="13" t="n"/>
      <c r="G77" s="14" t="n"/>
      <c r="H77" s="15">
        <f>IF(OR($A77="",$F77="",$G77=""),"",IFERROR($G77+VLOOKUP($F77,Assumptions!$D$4:$E$8,2,FALSE),""))</f>
        <v/>
      </c>
      <c r="I77" s="12" t="n"/>
      <c r="J77" s="12" t="n"/>
      <c r="K77" s="16" t="n"/>
      <c r="L77" s="13" t="n"/>
      <c r="M77" s="13" t="n"/>
      <c r="N77" s="17">
        <f>IF($A77="","",IF($M77="On Hold","On Hold",IF($M77="Retired","Retired",IF($M77&lt;&gt;"Active","Check status",IF($H77="","Check setup",IF($H77&lt;TODAY(),"Overdue",IF($H77&lt;=TODAY()+Assumptions!$B$4,"Due Soon","Scheduled")))))))</f>
        <v/>
      </c>
    </row>
    <row r="78" ht="32" customHeight="1">
      <c r="A78" s="11" t="n"/>
      <c r="B78" s="12" t="n"/>
      <c r="C78" s="12" t="n"/>
      <c r="D78" s="11" t="n"/>
      <c r="E78" s="12" t="n"/>
      <c r="F78" s="13" t="n"/>
      <c r="G78" s="14" t="n"/>
      <c r="H78" s="18">
        <f>IF(OR($A78="",$F78="",$G78=""),"",IFERROR($G78+VLOOKUP($F78,Assumptions!$D$4:$E$8,2,FALSE),""))</f>
        <v/>
      </c>
      <c r="I78" s="12" t="n"/>
      <c r="J78" s="12" t="n"/>
      <c r="K78" s="16" t="n"/>
      <c r="L78" s="13" t="n"/>
      <c r="M78" s="13" t="n"/>
      <c r="N78" s="19">
        <f>IF($A78="","",IF($M78="On Hold","On Hold",IF($M78="Retired","Retired",IF($M78&lt;&gt;"Active","Check status",IF($H78="","Check setup",IF($H78&lt;TODAY(),"Overdue",IF($H78&lt;=TODAY()+Assumptions!$B$4,"Due Soon","Scheduled")))))))</f>
        <v/>
      </c>
    </row>
    <row r="79" ht="32" customHeight="1">
      <c r="A79" s="11" t="n"/>
      <c r="B79" s="12" t="n"/>
      <c r="C79" s="12" t="n"/>
      <c r="D79" s="11" t="n"/>
      <c r="E79" s="12" t="n"/>
      <c r="F79" s="13" t="n"/>
      <c r="G79" s="14" t="n"/>
      <c r="H79" s="15">
        <f>IF(OR($A79="",$F79="",$G79=""),"",IFERROR($G79+VLOOKUP($F79,Assumptions!$D$4:$E$8,2,FALSE),""))</f>
        <v/>
      </c>
      <c r="I79" s="12" t="n"/>
      <c r="J79" s="12" t="n"/>
      <c r="K79" s="16" t="n"/>
      <c r="L79" s="13" t="n"/>
      <c r="M79" s="13" t="n"/>
      <c r="N79" s="17">
        <f>IF($A79="","",IF($M79="On Hold","On Hold",IF($M79="Retired","Retired",IF($M79&lt;&gt;"Active","Check status",IF($H79="","Check setup",IF($H79&lt;TODAY(),"Overdue",IF($H79&lt;=TODAY()+Assumptions!$B$4,"Due Soon","Scheduled")))))))</f>
        <v/>
      </c>
    </row>
    <row r="80" ht="32" customHeight="1">
      <c r="A80" s="11" t="n"/>
      <c r="B80" s="12" t="n"/>
      <c r="C80" s="12" t="n"/>
      <c r="D80" s="11" t="n"/>
      <c r="E80" s="12" t="n"/>
      <c r="F80" s="13" t="n"/>
      <c r="G80" s="14" t="n"/>
      <c r="H80" s="18">
        <f>IF(OR($A80="",$F80="",$G80=""),"",IFERROR($G80+VLOOKUP($F80,Assumptions!$D$4:$E$8,2,FALSE),""))</f>
        <v/>
      </c>
      <c r="I80" s="12" t="n"/>
      <c r="J80" s="12" t="n"/>
      <c r="K80" s="16" t="n"/>
      <c r="L80" s="13" t="n"/>
      <c r="M80" s="13" t="n"/>
      <c r="N80" s="19">
        <f>IF($A80="","",IF($M80="On Hold","On Hold",IF($M80="Retired","Retired",IF($M80&lt;&gt;"Active","Check status",IF($H80="","Check setup",IF($H80&lt;TODAY(),"Overdue",IF($H80&lt;=TODAY()+Assumptions!$B$4,"Due Soon","Scheduled")))))))</f>
        <v/>
      </c>
    </row>
    <row r="81" ht="32" customHeight="1">
      <c r="A81" s="11" t="n"/>
      <c r="B81" s="12" t="n"/>
      <c r="C81" s="12" t="n"/>
      <c r="D81" s="11" t="n"/>
      <c r="E81" s="12" t="n"/>
      <c r="F81" s="13" t="n"/>
      <c r="G81" s="14" t="n"/>
      <c r="H81" s="15">
        <f>IF(OR($A81="",$F81="",$G81=""),"",IFERROR($G81+VLOOKUP($F81,Assumptions!$D$4:$E$8,2,FALSE),""))</f>
        <v/>
      </c>
      <c r="I81" s="12" t="n"/>
      <c r="J81" s="12" t="n"/>
      <c r="K81" s="16" t="n"/>
      <c r="L81" s="13" t="n"/>
      <c r="M81" s="13" t="n"/>
      <c r="N81" s="17">
        <f>IF($A81="","",IF($M81="On Hold","On Hold",IF($M81="Retired","Retired",IF($M81&lt;&gt;"Active","Check status",IF($H81="","Check setup",IF($H81&lt;TODAY(),"Overdue",IF($H81&lt;=TODAY()+Assumptions!$B$4,"Due Soon","Scheduled")))))))</f>
        <v/>
      </c>
    </row>
    <row r="82" ht="32" customHeight="1">
      <c r="A82" s="11" t="n"/>
      <c r="B82" s="12" t="n"/>
      <c r="C82" s="12" t="n"/>
      <c r="D82" s="11" t="n"/>
      <c r="E82" s="12" t="n"/>
      <c r="F82" s="13" t="n"/>
      <c r="G82" s="14" t="n"/>
      <c r="H82" s="18">
        <f>IF(OR($A82="",$F82="",$G82=""),"",IFERROR($G82+VLOOKUP($F82,Assumptions!$D$4:$E$8,2,FALSE),""))</f>
        <v/>
      </c>
      <c r="I82" s="12" t="n"/>
      <c r="J82" s="12" t="n"/>
      <c r="K82" s="16" t="n"/>
      <c r="L82" s="13" t="n"/>
      <c r="M82" s="13" t="n"/>
      <c r="N82" s="19">
        <f>IF($A82="","",IF($M82="On Hold","On Hold",IF($M82="Retired","Retired",IF($M82&lt;&gt;"Active","Check status",IF($H82="","Check setup",IF($H82&lt;TODAY(),"Overdue",IF($H82&lt;=TODAY()+Assumptions!$B$4,"Due Soon","Scheduled")))))))</f>
        <v/>
      </c>
    </row>
    <row r="83" ht="32" customHeight="1">
      <c r="A83" s="11" t="n"/>
      <c r="B83" s="12" t="n"/>
      <c r="C83" s="12" t="n"/>
      <c r="D83" s="11" t="n"/>
      <c r="E83" s="12" t="n"/>
      <c r="F83" s="13" t="n"/>
      <c r="G83" s="14" t="n"/>
      <c r="H83" s="15">
        <f>IF(OR($A83="",$F83="",$G83=""),"",IFERROR($G83+VLOOKUP($F83,Assumptions!$D$4:$E$8,2,FALSE),""))</f>
        <v/>
      </c>
      <c r="I83" s="12" t="n"/>
      <c r="J83" s="12" t="n"/>
      <c r="K83" s="16" t="n"/>
      <c r="L83" s="13" t="n"/>
      <c r="M83" s="13" t="n"/>
      <c r="N83" s="17">
        <f>IF($A83="","",IF($M83="On Hold","On Hold",IF($M83="Retired","Retired",IF($M83&lt;&gt;"Active","Check status",IF($H83="","Check setup",IF($H83&lt;TODAY(),"Overdue",IF($H83&lt;=TODAY()+Assumptions!$B$4,"Due Soon","Scheduled")))))))</f>
        <v/>
      </c>
    </row>
    <row r="84" ht="32" customHeight="1">
      <c r="A84" s="11" t="n"/>
      <c r="B84" s="12" t="n"/>
      <c r="C84" s="12" t="n"/>
      <c r="D84" s="11" t="n"/>
      <c r="E84" s="12" t="n"/>
      <c r="F84" s="13" t="n"/>
      <c r="G84" s="14" t="n"/>
      <c r="H84" s="18">
        <f>IF(OR($A84="",$F84="",$G84=""),"",IFERROR($G84+VLOOKUP($F84,Assumptions!$D$4:$E$8,2,FALSE),""))</f>
        <v/>
      </c>
      <c r="I84" s="12" t="n"/>
      <c r="J84" s="12" t="n"/>
      <c r="K84" s="16" t="n"/>
      <c r="L84" s="13" t="n"/>
      <c r="M84" s="13" t="n"/>
      <c r="N84" s="19">
        <f>IF($A84="","",IF($M84="On Hold","On Hold",IF($M84="Retired","Retired",IF($M84&lt;&gt;"Active","Check status",IF($H84="","Check setup",IF($H84&lt;TODAY(),"Overdue",IF($H84&lt;=TODAY()+Assumptions!$B$4,"Due Soon","Scheduled")))))))</f>
        <v/>
      </c>
    </row>
    <row r="85" ht="32" customHeight="1">
      <c r="A85" s="11" t="n"/>
      <c r="B85" s="12" t="n"/>
      <c r="C85" s="12" t="n"/>
      <c r="D85" s="11" t="n"/>
      <c r="E85" s="12" t="n"/>
      <c r="F85" s="13" t="n"/>
      <c r="G85" s="14" t="n"/>
      <c r="H85" s="15">
        <f>IF(OR($A85="",$F85="",$G85=""),"",IFERROR($G85+VLOOKUP($F85,Assumptions!$D$4:$E$8,2,FALSE),""))</f>
        <v/>
      </c>
      <c r="I85" s="12" t="n"/>
      <c r="J85" s="12" t="n"/>
      <c r="K85" s="16" t="n"/>
      <c r="L85" s="13" t="n"/>
      <c r="M85" s="13" t="n"/>
      <c r="N85" s="17">
        <f>IF($A85="","",IF($M85="On Hold","On Hold",IF($M85="Retired","Retired",IF($M85&lt;&gt;"Active","Check status",IF($H85="","Check setup",IF($H85&lt;TODAY(),"Overdue",IF($H85&lt;=TODAY()+Assumptions!$B$4,"Due Soon","Scheduled")))))))</f>
        <v/>
      </c>
    </row>
    <row r="86" ht="32" customHeight="1">
      <c r="A86" s="11" t="n"/>
      <c r="B86" s="12" t="n"/>
      <c r="C86" s="12" t="n"/>
      <c r="D86" s="11" t="n"/>
      <c r="E86" s="12" t="n"/>
      <c r="F86" s="13" t="n"/>
      <c r="G86" s="14" t="n"/>
      <c r="H86" s="18">
        <f>IF(OR($A86="",$F86="",$G86=""),"",IFERROR($G86+VLOOKUP($F86,Assumptions!$D$4:$E$8,2,FALSE),""))</f>
        <v/>
      </c>
      <c r="I86" s="12" t="n"/>
      <c r="J86" s="12" t="n"/>
      <c r="K86" s="16" t="n"/>
      <c r="L86" s="13" t="n"/>
      <c r="M86" s="13" t="n"/>
      <c r="N86" s="19">
        <f>IF($A86="","",IF($M86="On Hold","On Hold",IF($M86="Retired","Retired",IF($M86&lt;&gt;"Active","Check status",IF($H86="","Check setup",IF($H86&lt;TODAY(),"Overdue",IF($H86&lt;=TODAY()+Assumptions!$B$4,"Due Soon","Scheduled")))))))</f>
        <v/>
      </c>
    </row>
    <row r="87" ht="32" customHeight="1">
      <c r="A87" s="11" t="n"/>
      <c r="B87" s="12" t="n"/>
      <c r="C87" s="12" t="n"/>
      <c r="D87" s="11" t="n"/>
      <c r="E87" s="12" t="n"/>
      <c r="F87" s="13" t="n"/>
      <c r="G87" s="14" t="n"/>
      <c r="H87" s="15">
        <f>IF(OR($A87="",$F87="",$G87=""),"",IFERROR($G87+VLOOKUP($F87,Assumptions!$D$4:$E$8,2,FALSE),""))</f>
        <v/>
      </c>
      <c r="I87" s="12" t="n"/>
      <c r="J87" s="12" t="n"/>
      <c r="K87" s="16" t="n"/>
      <c r="L87" s="13" t="n"/>
      <c r="M87" s="13" t="n"/>
      <c r="N87" s="17">
        <f>IF($A87="","",IF($M87="On Hold","On Hold",IF($M87="Retired","Retired",IF($M87&lt;&gt;"Active","Check status",IF($H87="","Check setup",IF($H87&lt;TODAY(),"Overdue",IF($H87&lt;=TODAY()+Assumptions!$B$4,"Due Soon","Scheduled")))))))</f>
        <v/>
      </c>
    </row>
    <row r="88" ht="32" customHeight="1">
      <c r="A88" s="11" t="n"/>
      <c r="B88" s="12" t="n"/>
      <c r="C88" s="12" t="n"/>
      <c r="D88" s="11" t="n"/>
      <c r="E88" s="12" t="n"/>
      <c r="F88" s="13" t="n"/>
      <c r="G88" s="14" t="n"/>
      <c r="H88" s="18">
        <f>IF(OR($A88="",$F88="",$G88=""),"",IFERROR($G88+VLOOKUP($F88,Assumptions!$D$4:$E$8,2,FALSE),""))</f>
        <v/>
      </c>
      <c r="I88" s="12" t="n"/>
      <c r="J88" s="12" t="n"/>
      <c r="K88" s="16" t="n"/>
      <c r="L88" s="13" t="n"/>
      <c r="M88" s="13" t="n"/>
      <c r="N88" s="19">
        <f>IF($A88="","",IF($M88="On Hold","On Hold",IF($M88="Retired","Retired",IF($M88&lt;&gt;"Active","Check status",IF($H88="","Check setup",IF($H88&lt;TODAY(),"Overdue",IF($H88&lt;=TODAY()+Assumptions!$B$4,"Due Soon","Scheduled")))))))</f>
        <v/>
      </c>
    </row>
    <row r="89" ht="32" customHeight="1">
      <c r="A89" s="11" t="n"/>
      <c r="B89" s="12" t="n"/>
      <c r="C89" s="12" t="n"/>
      <c r="D89" s="11" t="n"/>
      <c r="E89" s="12" t="n"/>
      <c r="F89" s="13" t="n"/>
      <c r="G89" s="14" t="n"/>
      <c r="H89" s="15">
        <f>IF(OR($A89="",$F89="",$G89=""),"",IFERROR($G89+VLOOKUP($F89,Assumptions!$D$4:$E$8,2,FALSE),""))</f>
        <v/>
      </c>
      <c r="I89" s="12" t="n"/>
      <c r="J89" s="12" t="n"/>
      <c r="K89" s="16" t="n"/>
      <c r="L89" s="13" t="n"/>
      <c r="M89" s="13" t="n"/>
      <c r="N89" s="17">
        <f>IF($A89="","",IF($M89="On Hold","On Hold",IF($M89="Retired","Retired",IF($M89&lt;&gt;"Active","Check status",IF($H89="","Check setup",IF($H89&lt;TODAY(),"Overdue",IF($H89&lt;=TODAY()+Assumptions!$B$4,"Due Soon","Scheduled")))))))</f>
        <v/>
      </c>
    </row>
    <row r="90" ht="32" customHeight="1">
      <c r="A90" s="11" t="n"/>
      <c r="B90" s="12" t="n"/>
      <c r="C90" s="12" t="n"/>
      <c r="D90" s="11" t="n"/>
      <c r="E90" s="12" t="n"/>
      <c r="F90" s="13" t="n"/>
      <c r="G90" s="14" t="n"/>
      <c r="H90" s="18">
        <f>IF(OR($A90="",$F90="",$G90=""),"",IFERROR($G90+VLOOKUP($F90,Assumptions!$D$4:$E$8,2,FALSE),""))</f>
        <v/>
      </c>
      <c r="I90" s="12" t="n"/>
      <c r="J90" s="12" t="n"/>
      <c r="K90" s="16" t="n"/>
      <c r="L90" s="13" t="n"/>
      <c r="M90" s="13" t="n"/>
      <c r="N90" s="19">
        <f>IF($A90="","",IF($M90="On Hold","On Hold",IF($M90="Retired","Retired",IF($M90&lt;&gt;"Active","Check status",IF($H90="","Check setup",IF($H90&lt;TODAY(),"Overdue",IF($H90&lt;=TODAY()+Assumptions!$B$4,"Due Soon","Scheduled")))))))</f>
        <v/>
      </c>
    </row>
    <row r="91" ht="32" customHeight="1">
      <c r="A91" s="11" t="n"/>
      <c r="B91" s="12" t="n"/>
      <c r="C91" s="12" t="n"/>
      <c r="D91" s="11" t="n"/>
      <c r="E91" s="12" t="n"/>
      <c r="F91" s="13" t="n"/>
      <c r="G91" s="14" t="n"/>
      <c r="H91" s="15">
        <f>IF(OR($A91="",$F91="",$G91=""),"",IFERROR($G91+VLOOKUP($F91,Assumptions!$D$4:$E$8,2,FALSE),""))</f>
        <v/>
      </c>
      <c r="I91" s="12" t="n"/>
      <c r="J91" s="12" t="n"/>
      <c r="K91" s="16" t="n"/>
      <c r="L91" s="13" t="n"/>
      <c r="M91" s="13" t="n"/>
      <c r="N91" s="17">
        <f>IF($A91="","",IF($M91="On Hold","On Hold",IF($M91="Retired","Retired",IF($M91&lt;&gt;"Active","Check status",IF($H91="","Check setup",IF($H91&lt;TODAY(),"Overdue",IF($H91&lt;=TODAY()+Assumptions!$B$4,"Due Soon","Scheduled")))))))</f>
        <v/>
      </c>
    </row>
    <row r="92" ht="32" customHeight="1">
      <c r="A92" s="11" t="n"/>
      <c r="B92" s="12" t="n"/>
      <c r="C92" s="12" t="n"/>
      <c r="D92" s="11" t="n"/>
      <c r="E92" s="12" t="n"/>
      <c r="F92" s="13" t="n"/>
      <c r="G92" s="14" t="n"/>
      <c r="H92" s="18">
        <f>IF(OR($A92="",$F92="",$G92=""),"",IFERROR($G92+VLOOKUP($F92,Assumptions!$D$4:$E$8,2,FALSE),""))</f>
        <v/>
      </c>
      <c r="I92" s="12" t="n"/>
      <c r="J92" s="12" t="n"/>
      <c r="K92" s="16" t="n"/>
      <c r="L92" s="13" t="n"/>
      <c r="M92" s="13" t="n"/>
      <c r="N92" s="19">
        <f>IF($A92="","",IF($M92="On Hold","On Hold",IF($M92="Retired","Retired",IF($M92&lt;&gt;"Active","Check status",IF($H92="","Check setup",IF($H92&lt;TODAY(),"Overdue",IF($H92&lt;=TODAY()+Assumptions!$B$4,"Due Soon","Scheduled")))))))</f>
        <v/>
      </c>
    </row>
    <row r="93" ht="32" customHeight="1">
      <c r="A93" s="11" t="n"/>
      <c r="B93" s="12" t="n"/>
      <c r="C93" s="12" t="n"/>
      <c r="D93" s="11" t="n"/>
      <c r="E93" s="12" t="n"/>
      <c r="F93" s="13" t="n"/>
      <c r="G93" s="14" t="n"/>
      <c r="H93" s="15">
        <f>IF(OR($A93="",$F93="",$G93=""),"",IFERROR($G93+VLOOKUP($F93,Assumptions!$D$4:$E$8,2,FALSE),""))</f>
        <v/>
      </c>
      <c r="I93" s="12" t="n"/>
      <c r="J93" s="12" t="n"/>
      <c r="K93" s="16" t="n"/>
      <c r="L93" s="13" t="n"/>
      <c r="M93" s="13" t="n"/>
      <c r="N93" s="17">
        <f>IF($A93="","",IF($M93="On Hold","On Hold",IF($M93="Retired","Retired",IF($M93&lt;&gt;"Active","Check status",IF($H93="","Check setup",IF($H93&lt;TODAY(),"Overdue",IF($H93&lt;=TODAY()+Assumptions!$B$4,"Due Soon","Scheduled")))))))</f>
        <v/>
      </c>
    </row>
    <row r="94" ht="32" customHeight="1">
      <c r="A94" s="11" t="n"/>
      <c r="B94" s="12" t="n"/>
      <c r="C94" s="12" t="n"/>
      <c r="D94" s="11" t="n"/>
      <c r="E94" s="12" t="n"/>
      <c r="F94" s="13" t="n"/>
      <c r="G94" s="14" t="n"/>
      <c r="H94" s="18">
        <f>IF(OR($A94="",$F94="",$G94=""),"",IFERROR($G94+VLOOKUP($F94,Assumptions!$D$4:$E$8,2,FALSE),""))</f>
        <v/>
      </c>
      <c r="I94" s="12" t="n"/>
      <c r="J94" s="12" t="n"/>
      <c r="K94" s="16" t="n"/>
      <c r="L94" s="13" t="n"/>
      <c r="M94" s="13" t="n"/>
      <c r="N94" s="19">
        <f>IF($A94="","",IF($M94="On Hold","On Hold",IF($M94="Retired","Retired",IF($M94&lt;&gt;"Active","Check status",IF($H94="","Check setup",IF($H94&lt;TODAY(),"Overdue",IF($H94&lt;=TODAY()+Assumptions!$B$4,"Due Soon","Scheduled")))))))</f>
        <v/>
      </c>
    </row>
    <row r="95" ht="32" customHeight="1">
      <c r="A95" s="11" t="n"/>
      <c r="B95" s="12" t="n"/>
      <c r="C95" s="12" t="n"/>
      <c r="D95" s="11" t="n"/>
      <c r="E95" s="12" t="n"/>
      <c r="F95" s="13" t="n"/>
      <c r="G95" s="14" t="n"/>
      <c r="H95" s="15">
        <f>IF(OR($A95="",$F95="",$G95=""),"",IFERROR($G95+VLOOKUP($F95,Assumptions!$D$4:$E$8,2,FALSE),""))</f>
        <v/>
      </c>
      <c r="I95" s="12" t="n"/>
      <c r="J95" s="12" t="n"/>
      <c r="K95" s="16" t="n"/>
      <c r="L95" s="13" t="n"/>
      <c r="M95" s="13" t="n"/>
      <c r="N95" s="17">
        <f>IF($A95="","",IF($M95="On Hold","On Hold",IF($M95="Retired","Retired",IF($M95&lt;&gt;"Active","Check status",IF($H95="","Check setup",IF($H95&lt;TODAY(),"Overdue",IF($H95&lt;=TODAY()+Assumptions!$B$4,"Due Soon","Scheduled")))))))</f>
        <v/>
      </c>
    </row>
    <row r="96" ht="32" customHeight="1">
      <c r="A96" s="11" t="n"/>
      <c r="B96" s="12" t="n"/>
      <c r="C96" s="12" t="n"/>
      <c r="D96" s="11" t="n"/>
      <c r="E96" s="12" t="n"/>
      <c r="F96" s="13" t="n"/>
      <c r="G96" s="14" t="n"/>
      <c r="H96" s="18">
        <f>IF(OR($A96="",$F96="",$G96=""),"",IFERROR($G96+VLOOKUP($F96,Assumptions!$D$4:$E$8,2,FALSE),""))</f>
        <v/>
      </c>
      <c r="I96" s="12" t="n"/>
      <c r="J96" s="12" t="n"/>
      <c r="K96" s="16" t="n"/>
      <c r="L96" s="13" t="n"/>
      <c r="M96" s="13" t="n"/>
      <c r="N96" s="19">
        <f>IF($A96="","",IF($M96="On Hold","On Hold",IF($M96="Retired","Retired",IF($M96&lt;&gt;"Active","Check status",IF($H96="","Check setup",IF($H96&lt;TODAY(),"Overdue",IF($H96&lt;=TODAY()+Assumptions!$B$4,"Due Soon","Scheduled")))))))</f>
        <v/>
      </c>
    </row>
    <row r="97" ht="32" customHeight="1">
      <c r="A97" s="11" t="n"/>
      <c r="B97" s="12" t="n"/>
      <c r="C97" s="12" t="n"/>
      <c r="D97" s="11" t="n"/>
      <c r="E97" s="12" t="n"/>
      <c r="F97" s="13" t="n"/>
      <c r="G97" s="14" t="n"/>
      <c r="H97" s="15">
        <f>IF(OR($A97="",$F97="",$G97=""),"",IFERROR($G97+VLOOKUP($F97,Assumptions!$D$4:$E$8,2,FALSE),""))</f>
        <v/>
      </c>
      <c r="I97" s="12" t="n"/>
      <c r="J97" s="12" t="n"/>
      <c r="K97" s="16" t="n"/>
      <c r="L97" s="13" t="n"/>
      <c r="M97" s="13" t="n"/>
      <c r="N97" s="17">
        <f>IF($A97="","",IF($M97="On Hold","On Hold",IF($M97="Retired","Retired",IF($M97&lt;&gt;"Active","Check status",IF($H97="","Check setup",IF($H97&lt;TODAY(),"Overdue",IF($H97&lt;=TODAY()+Assumptions!$B$4,"Due Soon","Scheduled")))))))</f>
        <v/>
      </c>
    </row>
    <row r="98" ht="32" customHeight="1">
      <c r="A98" s="11" t="n"/>
      <c r="B98" s="12" t="n"/>
      <c r="C98" s="12" t="n"/>
      <c r="D98" s="11" t="n"/>
      <c r="E98" s="12" t="n"/>
      <c r="F98" s="13" t="n"/>
      <c r="G98" s="14" t="n"/>
      <c r="H98" s="18">
        <f>IF(OR($A98="",$F98="",$G98=""),"",IFERROR($G98+VLOOKUP($F98,Assumptions!$D$4:$E$8,2,FALSE),""))</f>
        <v/>
      </c>
      <c r="I98" s="12" t="n"/>
      <c r="J98" s="12" t="n"/>
      <c r="K98" s="16" t="n"/>
      <c r="L98" s="13" t="n"/>
      <c r="M98" s="13" t="n"/>
      <c r="N98" s="19">
        <f>IF($A98="","",IF($M98="On Hold","On Hold",IF($M98="Retired","Retired",IF($M98&lt;&gt;"Active","Check status",IF($H98="","Check setup",IF($H98&lt;TODAY(),"Overdue",IF($H98&lt;=TODAY()+Assumptions!$B$4,"Due Soon","Scheduled")))))))</f>
        <v/>
      </c>
    </row>
    <row r="99" ht="32" customHeight="1">
      <c r="A99" s="11" t="n"/>
      <c r="B99" s="12" t="n"/>
      <c r="C99" s="12" t="n"/>
      <c r="D99" s="11" t="n"/>
      <c r="E99" s="12" t="n"/>
      <c r="F99" s="13" t="n"/>
      <c r="G99" s="14" t="n"/>
      <c r="H99" s="15">
        <f>IF(OR($A99="",$F99="",$G99=""),"",IFERROR($G99+VLOOKUP($F99,Assumptions!$D$4:$E$8,2,FALSE),""))</f>
        <v/>
      </c>
      <c r="I99" s="12" t="n"/>
      <c r="J99" s="12" t="n"/>
      <c r="K99" s="16" t="n"/>
      <c r="L99" s="13" t="n"/>
      <c r="M99" s="13" t="n"/>
      <c r="N99" s="17">
        <f>IF($A99="","",IF($M99="On Hold","On Hold",IF($M99="Retired","Retired",IF($M99&lt;&gt;"Active","Check status",IF($H99="","Check setup",IF($H99&lt;TODAY(),"Overdue",IF($H99&lt;=TODAY()+Assumptions!$B$4,"Due Soon","Scheduled")))))))</f>
        <v/>
      </c>
    </row>
    <row r="100" ht="32" customHeight="1">
      <c r="A100" s="11" t="n"/>
      <c r="B100" s="12" t="n"/>
      <c r="C100" s="12" t="n"/>
      <c r="D100" s="11" t="n"/>
      <c r="E100" s="12" t="n"/>
      <c r="F100" s="13" t="n"/>
      <c r="G100" s="14" t="n"/>
      <c r="H100" s="18">
        <f>IF(OR($A100="",$F100="",$G100=""),"",IFERROR($G100+VLOOKUP($F100,Assumptions!$D$4:$E$8,2,FALSE),""))</f>
        <v/>
      </c>
      <c r="I100" s="12" t="n"/>
      <c r="J100" s="12" t="n"/>
      <c r="K100" s="16" t="n"/>
      <c r="L100" s="13" t="n"/>
      <c r="M100" s="13" t="n"/>
      <c r="N100" s="19">
        <f>IF($A100="","",IF($M100="On Hold","On Hold",IF($M100="Retired","Retired",IF($M100&lt;&gt;"Active","Check status",IF($H100="","Check setup",IF($H100&lt;TODAY(),"Overdue",IF($H100&lt;=TODAY()+Assumptions!$B$4,"Due Soon","Scheduled")))))))</f>
        <v/>
      </c>
    </row>
    <row r="101" ht="32" customHeight="1">
      <c r="A101" s="11" t="n"/>
      <c r="B101" s="12" t="n"/>
      <c r="C101" s="12" t="n"/>
      <c r="D101" s="11" t="n"/>
      <c r="E101" s="12" t="n"/>
      <c r="F101" s="13" t="n"/>
      <c r="G101" s="14" t="n"/>
      <c r="H101" s="15">
        <f>IF(OR($A101="",$F101="",$G101=""),"",IFERROR($G101+VLOOKUP($F101,Assumptions!$D$4:$E$8,2,FALSE),""))</f>
        <v/>
      </c>
      <c r="I101" s="12" t="n"/>
      <c r="J101" s="12" t="n"/>
      <c r="K101" s="16" t="n"/>
      <c r="L101" s="13" t="n"/>
      <c r="M101" s="13" t="n"/>
      <c r="N101" s="17">
        <f>IF($A101="","",IF($M101="On Hold","On Hold",IF($M101="Retired","Retired",IF($M101&lt;&gt;"Active","Check status",IF($H101="","Check setup",IF($H101&lt;TODAY(),"Overdue",IF($H101&lt;=TODAY()+Assumptions!$B$4,"Due Soon","Scheduled")))))))</f>
        <v/>
      </c>
    </row>
    <row r="102" ht="32" customHeight="1">
      <c r="A102" s="11" t="n"/>
      <c r="B102" s="12" t="n"/>
      <c r="C102" s="12" t="n"/>
      <c r="D102" s="11" t="n"/>
      <c r="E102" s="12" t="n"/>
      <c r="F102" s="13" t="n"/>
      <c r="G102" s="14" t="n"/>
      <c r="H102" s="18">
        <f>IF(OR($A102="",$F102="",$G102=""),"",IFERROR($G102+VLOOKUP($F102,Assumptions!$D$4:$E$8,2,FALSE),""))</f>
        <v/>
      </c>
      <c r="I102" s="12" t="n"/>
      <c r="J102" s="12" t="n"/>
      <c r="K102" s="16" t="n"/>
      <c r="L102" s="13" t="n"/>
      <c r="M102" s="13" t="n"/>
      <c r="N102" s="19">
        <f>IF($A102="","",IF($M102="On Hold","On Hold",IF($M102="Retired","Retired",IF($M102&lt;&gt;"Active","Check status",IF($H102="","Check setup",IF($H102&lt;TODAY(),"Overdue",IF($H102&lt;=TODAY()+Assumptions!$B$4,"Due Soon","Scheduled")))))))</f>
        <v/>
      </c>
    </row>
    <row r="103" ht="32" customHeight="1">
      <c r="A103" s="11" t="n"/>
      <c r="B103" s="12" t="n"/>
      <c r="C103" s="12" t="n"/>
      <c r="D103" s="11" t="n"/>
      <c r="E103" s="12" t="n"/>
      <c r="F103" s="13" t="n"/>
      <c r="G103" s="14" t="n"/>
      <c r="H103" s="15">
        <f>IF(OR($A103="",$F103="",$G103=""),"",IFERROR($G103+VLOOKUP($F103,Assumptions!$D$4:$E$8,2,FALSE),""))</f>
        <v/>
      </c>
      <c r="I103" s="12" t="n"/>
      <c r="J103" s="12" t="n"/>
      <c r="K103" s="16" t="n"/>
      <c r="L103" s="13" t="n"/>
      <c r="M103" s="13" t="n"/>
      <c r="N103" s="17">
        <f>IF($A103="","",IF($M103="On Hold","On Hold",IF($M103="Retired","Retired",IF($M103&lt;&gt;"Active","Check status",IF($H103="","Check setup",IF($H103&lt;TODAY(),"Overdue",IF($H103&lt;=TODAY()+Assumptions!$B$4,"Due Soon","Scheduled")))))))</f>
        <v/>
      </c>
    </row>
    <row r="104" ht="32" customHeight="1">
      <c r="A104" s="11" t="n"/>
      <c r="B104" s="12" t="n"/>
      <c r="C104" s="12" t="n"/>
      <c r="D104" s="11" t="n"/>
      <c r="E104" s="12" t="n"/>
      <c r="F104" s="13" t="n"/>
      <c r="G104" s="14" t="n"/>
      <c r="H104" s="18">
        <f>IF(OR($A104="",$F104="",$G104=""),"",IFERROR($G104+VLOOKUP($F104,Assumptions!$D$4:$E$8,2,FALSE),""))</f>
        <v/>
      </c>
      <c r="I104" s="12" t="n"/>
      <c r="J104" s="12" t="n"/>
      <c r="K104" s="16" t="n"/>
      <c r="L104" s="13" t="n"/>
      <c r="M104" s="13" t="n"/>
      <c r="N104" s="19">
        <f>IF($A104="","",IF($M104="On Hold","On Hold",IF($M104="Retired","Retired",IF($M104&lt;&gt;"Active","Check status",IF($H104="","Check setup",IF($H104&lt;TODAY(),"Overdue",IF($H104&lt;=TODAY()+Assumptions!$B$4,"Due Soon","Scheduled")))))))</f>
        <v/>
      </c>
    </row>
    <row r="105" ht="32" customHeight="1">
      <c r="A105" s="11" t="n"/>
      <c r="B105" s="12" t="n"/>
      <c r="C105" s="12" t="n"/>
      <c r="D105" s="11" t="n"/>
      <c r="E105" s="12" t="n"/>
      <c r="F105" s="13" t="n"/>
      <c r="G105" s="14" t="n"/>
      <c r="H105" s="15">
        <f>IF(OR($A105="",$F105="",$G105=""),"",IFERROR($G105+VLOOKUP($F105,Assumptions!$D$4:$E$8,2,FALSE),""))</f>
        <v/>
      </c>
      <c r="I105" s="12" t="n"/>
      <c r="J105" s="12" t="n"/>
      <c r="K105" s="16" t="n"/>
      <c r="L105" s="13" t="n"/>
      <c r="M105" s="13" t="n"/>
      <c r="N105" s="17">
        <f>IF($A105="","",IF($M105="On Hold","On Hold",IF($M105="Retired","Retired",IF($M105&lt;&gt;"Active","Check status",IF($H105="","Check setup",IF($H105&lt;TODAY(),"Overdue",IF($H105&lt;=TODAY()+Assumptions!$B$4,"Due Soon","Scheduled")))))))</f>
        <v/>
      </c>
    </row>
    <row r="106" ht="32" customHeight="1">
      <c r="A106" s="11" t="n"/>
      <c r="B106" s="12" t="n"/>
      <c r="C106" s="12" t="n"/>
      <c r="D106" s="11" t="n"/>
      <c r="E106" s="12" t="n"/>
      <c r="F106" s="13" t="n"/>
      <c r="G106" s="14" t="n"/>
      <c r="H106" s="18">
        <f>IF(OR($A106="",$F106="",$G106=""),"",IFERROR($G106+VLOOKUP($F106,Assumptions!$D$4:$E$8,2,FALSE),""))</f>
        <v/>
      </c>
      <c r="I106" s="12" t="n"/>
      <c r="J106" s="12" t="n"/>
      <c r="K106" s="16" t="n"/>
      <c r="L106" s="13" t="n"/>
      <c r="M106" s="13" t="n"/>
      <c r="N106" s="19">
        <f>IF($A106="","",IF($M106="On Hold","On Hold",IF($M106="Retired","Retired",IF($M106&lt;&gt;"Active","Check status",IF($H106="","Check setup",IF($H106&lt;TODAY(),"Overdue",IF($H106&lt;=TODAY()+Assumptions!$B$4,"Due Soon","Scheduled")))))))</f>
        <v/>
      </c>
    </row>
    <row r="107" ht="32" customHeight="1">
      <c r="A107" s="11" t="n"/>
      <c r="B107" s="12" t="n"/>
      <c r="C107" s="12" t="n"/>
      <c r="D107" s="11" t="n"/>
      <c r="E107" s="12" t="n"/>
      <c r="F107" s="13" t="n"/>
      <c r="G107" s="14" t="n"/>
      <c r="H107" s="15">
        <f>IF(OR($A107="",$F107="",$G107=""),"",IFERROR($G107+VLOOKUP($F107,Assumptions!$D$4:$E$8,2,FALSE),""))</f>
        <v/>
      </c>
      <c r="I107" s="12" t="n"/>
      <c r="J107" s="12" t="n"/>
      <c r="K107" s="16" t="n"/>
      <c r="L107" s="13" t="n"/>
      <c r="M107" s="13" t="n"/>
      <c r="N107" s="17">
        <f>IF($A107="","",IF($M107="On Hold","On Hold",IF($M107="Retired","Retired",IF($M107&lt;&gt;"Active","Check status",IF($H107="","Check setup",IF($H107&lt;TODAY(),"Overdue",IF($H107&lt;=TODAY()+Assumptions!$B$4,"Due Soon","Scheduled")))))))</f>
        <v/>
      </c>
    </row>
    <row r="108" ht="32" customHeight="1">
      <c r="A108" s="11" t="n"/>
      <c r="B108" s="12" t="n"/>
      <c r="C108" s="12" t="n"/>
      <c r="D108" s="11" t="n"/>
      <c r="E108" s="12" t="n"/>
      <c r="F108" s="13" t="n"/>
      <c r="G108" s="14" t="n"/>
      <c r="H108" s="18">
        <f>IF(OR($A108="",$F108="",$G108=""),"",IFERROR($G108+VLOOKUP($F108,Assumptions!$D$4:$E$8,2,FALSE),""))</f>
        <v/>
      </c>
      <c r="I108" s="12" t="n"/>
      <c r="J108" s="12" t="n"/>
      <c r="K108" s="16" t="n"/>
      <c r="L108" s="13" t="n"/>
      <c r="M108" s="13" t="n"/>
      <c r="N108" s="19">
        <f>IF($A108="","",IF($M108="On Hold","On Hold",IF($M108="Retired","Retired",IF($M108&lt;&gt;"Active","Check status",IF($H108="","Check setup",IF($H108&lt;TODAY(),"Overdue",IF($H108&lt;=TODAY()+Assumptions!$B$4,"Due Soon","Scheduled")))))))</f>
        <v/>
      </c>
    </row>
    <row r="109" ht="32" customHeight="1">
      <c r="A109" s="11" t="n"/>
      <c r="B109" s="12" t="n"/>
      <c r="C109" s="12" t="n"/>
      <c r="D109" s="11" t="n"/>
      <c r="E109" s="12" t="n"/>
      <c r="F109" s="13" t="n"/>
      <c r="G109" s="14" t="n"/>
      <c r="H109" s="15">
        <f>IF(OR($A109="",$F109="",$G109=""),"",IFERROR($G109+VLOOKUP($F109,Assumptions!$D$4:$E$8,2,FALSE),""))</f>
        <v/>
      </c>
      <c r="I109" s="12" t="n"/>
      <c r="J109" s="12" t="n"/>
      <c r="K109" s="16" t="n"/>
      <c r="L109" s="13" t="n"/>
      <c r="M109" s="13" t="n"/>
      <c r="N109" s="17">
        <f>IF($A109="","",IF($M109="On Hold","On Hold",IF($M109="Retired","Retired",IF($M109&lt;&gt;"Active","Check status",IF($H109="","Check setup",IF($H109&lt;TODAY(),"Overdue",IF($H109&lt;=TODAY()+Assumptions!$B$4,"Due Soon","Scheduled")))))))</f>
        <v/>
      </c>
    </row>
    <row r="110" ht="32" customHeight="1">
      <c r="A110" s="11" t="n"/>
      <c r="B110" s="12" t="n"/>
      <c r="C110" s="12" t="n"/>
      <c r="D110" s="11" t="n"/>
      <c r="E110" s="12" t="n"/>
      <c r="F110" s="13" t="n"/>
      <c r="G110" s="14" t="n"/>
      <c r="H110" s="18">
        <f>IF(OR($A110="",$F110="",$G110=""),"",IFERROR($G110+VLOOKUP($F110,Assumptions!$D$4:$E$8,2,FALSE),""))</f>
        <v/>
      </c>
      <c r="I110" s="12" t="n"/>
      <c r="J110" s="12" t="n"/>
      <c r="K110" s="16" t="n"/>
      <c r="L110" s="13" t="n"/>
      <c r="M110" s="13" t="n"/>
      <c r="N110" s="19">
        <f>IF($A110="","",IF($M110="On Hold","On Hold",IF($M110="Retired","Retired",IF($M110&lt;&gt;"Active","Check status",IF($H110="","Check setup",IF($H110&lt;TODAY(),"Overdue",IF($H110&lt;=TODAY()+Assumptions!$B$4,"Due Soon","Scheduled")))))))</f>
        <v/>
      </c>
    </row>
    <row r="111" ht="32" customHeight="1">
      <c r="A111" s="11" t="n"/>
      <c r="B111" s="12" t="n"/>
      <c r="C111" s="12" t="n"/>
      <c r="D111" s="11" t="n"/>
      <c r="E111" s="12" t="n"/>
      <c r="F111" s="13" t="n"/>
      <c r="G111" s="14" t="n"/>
      <c r="H111" s="15">
        <f>IF(OR($A111="",$F111="",$G111=""),"",IFERROR($G111+VLOOKUP($F111,Assumptions!$D$4:$E$8,2,FALSE),""))</f>
        <v/>
      </c>
      <c r="I111" s="12" t="n"/>
      <c r="J111" s="12" t="n"/>
      <c r="K111" s="16" t="n"/>
      <c r="L111" s="13" t="n"/>
      <c r="M111" s="13" t="n"/>
      <c r="N111" s="17">
        <f>IF($A111="","",IF($M111="On Hold","On Hold",IF($M111="Retired","Retired",IF($M111&lt;&gt;"Active","Check status",IF($H111="","Check setup",IF($H111&lt;TODAY(),"Overdue",IF($H111&lt;=TODAY()+Assumptions!$B$4,"Due Soon","Scheduled")))))))</f>
        <v/>
      </c>
    </row>
    <row r="112" ht="32" customHeight="1">
      <c r="A112" s="11" t="n"/>
      <c r="B112" s="12" t="n"/>
      <c r="C112" s="12" t="n"/>
      <c r="D112" s="11" t="n"/>
      <c r="E112" s="12" t="n"/>
      <c r="F112" s="13" t="n"/>
      <c r="G112" s="14" t="n"/>
      <c r="H112" s="18">
        <f>IF(OR($A112="",$F112="",$G112=""),"",IFERROR($G112+VLOOKUP($F112,Assumptions!$D$4:$E$8,2,FALSE),""))</f>
        <v/>
      </c>
      <c r="I112" s="12" t="n"/>
      <c r="J112" s="12" t="n"/>
      <c r="K112" s="16" t="n"/>
      <c r="L112" s="13" t="n"/>
      <c r="M112" s="13" t="n"/>
      <c r="N112" s="19">
        <f>IF($A112="","",IF($M112="On Hold","On Hold",IF($M112="Retired","Retired",IF($M112&lt;&gt;"Active","Check status",IF($H112="","Check setup",IF($H112&lt;TODAY(),"Overdue",IF($H112&lt;=TODAY()+Assumptions!$B$4,"Due Soon","Scheduled")))))))</f>
        <v/>
      </c>
    </row>
    <row r="113" ht="32" customHeight="1">
      <c r="A113" s="11" t="n"/>
      <c r="B113" s="12" t="n"/>
      <c r="C113" s="12" t="n"/>
      <c r="D113" s="11" t="n"/>
      <c r="E113" s="12" t="n"/>
      <c r="F113" s="13" t="n"/>
      <c r="G113" s="14" t="n"/>
      <c r="H113" s="15">
        <f>IF(OR($A113="",$F113="",$G113=""),"",IFERROR($G113+VLOOKUP($F113,Assumptions!$D$4:$E$8,2,FALSE),""))</f>
        <v/>
      </c>
      <c r="I113" s="12" t="n"/>
      <c r="J113" s="12" t="n"/>
      <c r="K113" s="16" t="n"/>
      <c r="L113" s="13" t="n"/>
      <c r="M113" s="13" t="n"/>
      <c r="N113" s="17">
        <f>IF($A113="","",IF($M113="On Hold","On Hold",IF($M113="Retired","Retired",IF($M113&lt;&gt;"Active","Check status",IF($H113="","Check setup",IF($H113&lt;TODAY(),"Overdue",IF($H113&lt;=TODAY()+Assumptions!$B$4,"Due Soon","Scheduled")))))))</f>
        <v/>
      </c>
    </row>
    <row r="114" ht="32" customHeight="1">
      <c r="A114" s="11" t="n"/>
      <c r="B114" s="12" t="n"/>
      <c r="C114" s="12" t="n"/>
      <c r="D114" s="11" t="n"/>
      <c r="E114" s="12" t="n"/>
      <c r="F114" s="13" t="n"/>
      <c r="G114" s="14" t="n"/>
      <c r="H114" s="18">
        <f>IF(OR($A114="",$F114="",$G114=""),"",IFERROR($G114+VLOOKUP($F114,Assumptions!$D$4:$E$8,2,FALSE),""))</f>
        <v/>
      </c>
      <c r="I114" s="12" t="n"/>
      <c r="J114" s="12" t="n"/>
      <c r="K114" s="16" t="n"/>
      <c r="L114" s="13" t="n"/>
      <c r="M114" s="13" t="n"/>
      <c r="N114" s="19">
        <f>IF($A114="","",IF($M114="On Hold","On Hold",IF($M114="Retired","Retired",IF($M114&lt;&gt;"Active","Check status",IF($H114="","Check setup",IF($H114&lt;TODAY(),"Overdue",IF($H114&lt;=TODAY()+Assumptions!$B$4,"Due Soon","Scheduled")))))))</f>
        <v/>
      </c>
    </row>
    <row r="115" ht="32" customHeight="1">
      <c r="A115" s="11" t="n"/>
      <c r="B115" s="12" t="n"/>
      <c r="C115" s="12" t="n"/>
      <c r="D115" s="11" t="n"/>
      <c r="E115" s="12" t="n"/>
      <c r="F115" s="13" t="n"/>
      <c r="G115" s="14" t="n"/>
      <c r="H115" s="15">
        <f>IF(OR($A115="",$F115="",$G115=""),"",IFERROR($G115+VLOOKUP($F115,Assumptions!$D$4:$E$8,2,FALSE),""))</f>
        <v/>
      </c>
      <c r="I115" s="12" t="n"/>
      <c r="J115" s="12" t="n"/>
      <c r="K115" s="16" t="n"/>
      <c r="L115" s="13" t="n"/>
      <c r="M115" s="13" t="n"/>
      <c r="N115" s="17">
        <f>IF($A115="","",IF($M115="On Hold","On Hold",IF($M115="Retired","Retired",IF($M115&lt;&gt;"Active","Check status",IF($H115="","Check setup",IF($H115&lt;TODAY(),"Overdue",IF($H115&lt;=TODAY()+Assumptions!$B$4,"Due Soon","Scheduled")))))))</f>
        <v/>
      </c>
    </row>
    <row r="116" ht="32" customHeight="1">
      <c r="A116" s="11" t="n"/>
      <c r="B116" s="12" t="n"/>
      <c r="C116" s="12" t="n"/>
      <c r="D116" s="11" t="n"/>
      <c r="E116" s="12" t="n"/>
      <c r="F116" s="13" t="n"/>
      <c r="G116" s="14" t="n"/>
      <c r="H116" s="18">
        <f>IF(OR($A116="",$F116="",$G116=""),"",IFERROR($G116+VLOOKUP($F116,Assumptions!$D$4:$E$8,2,FALSE),""))</f>
        <v/>
      </c>
      <c r="I116" s="12" t="n"/>
      <c r="J116" s="12" t="n"/>
      <c r="K116" s="16" t="n"/>
      <c r="L116" s="13" t="n"/>
      <c r="M116" s="13" t="n"/>
      <c r="N116" s="19">
        <f>IF($A116="","",IF($M116="On Hold","On Hold",IF($M116="Retired","Retired",IF($M116&lt;&gt;"Active","Check status",IF($H116="","Check setup",IF($H116&lt;TODAY(),"Overdue",IF($H116&lt;=TODAY()+Assumptions!$B$4,"Due Soon","Scheduled")))))))</f>
        <v/>
      </c>
    </row>
    <row r="117" ht="32" customHeight="1">
      <c r="A117" s="11" t="n"/>
      <c r="B117" s="12" t="n"/>
      <c r="C117" s="12" t="n"/>
      <c r="D117" s="11" t="n"/>
      <c r="E117" s="12" t="n"/>
      <c r="F117" s="13" t="n"/>
      <c r="G117" s="14" t="n"/>
      <c r="H117" s="15">
        <f>IF(OR($A117="",$F117="",$G117=""),"",IFERROR($G117+VLOOKUP($F117,Assumptions!$D$4:$E$8,2,FALSE),""))</f>
        <v/>
      </c>
      <c r="I117" s="12" t="n"/>
      <c r="J117" s="12" t="n"/>
      <c r="K117" s="16" t="n"/>
      <c r="L117" s="13" t="n"/>
      <c r="M117" s="13" t="n"/>
      <c r="N117" s="17">
        <f>IF($A117="","",IF($M117="On Hold","On Hold",IF($M117="Retired","Retired",IF($M117&lt;&gt;"Active","Check status",IF($H117="","Check setup",IF($H117&lt;TODAY(),"Overdue",IF($H117&lt;=TODAY()+Assumptions!$B$4,"Due Soon","Scheduled")))))))</f>
        <v/>
      </c>
    </row>
    <row r="118" ht="32" customHeight="1">
      <c r="A118" s="11" t="n"/>
      <c r="B118" s="12" t="n"/>
      <c r="C118" s="12" t="n"/>
      <c r="D118" s="11" t="n"/>
      <c r="E118" s="12" t="n"/>
      <c r="F118" s="13" t="n"/>
      <c r="G118" s="14" t="n"/>
      <c r="H118" s="18">
        <f>IF(OR($A118="",$F118="",$G118=""),"",IFERROR($G118+VLOOKUP($F118,Assumptions!$D$4:$E$8,2,FALSE),""))</f>
        <v/>
      </c>
      <c r="I118" s="12" t="n"/>
      <c r="J118" s="12" t="n"/>
      <c r="K118" s="16" t="n"/>
      <c r="L118" s="13" t="n"/>
      <c r="M118" s="13" t="n"/>
      <c r="N118" s="19">
        <f>IF($A118="","",IF($M118="On Hold","On Hold",IF($M118="Retired","Retired",IF($M118&lt;&gt;"Active","Check status",IF($H118="","Check setup",IF($H118&lt;TODAY(),"Overdue",IF($H118&lt;=TODAY()+Assumptions!$B$4,"Due Soon","Scheduled")))))))</f>
        <v/>
      </c>
    </row>
    <row r="119" ht="32" customHeight="1">
      <c r="A119" s="11" t="n"/>
      <c r="B119" s="12" t="n"/>
      <c r="C119" s="12" t="n"/>
      <c r="D119" s="11" t="n"/>
      <c r="E119" s="12" t="n"/>
      <c r="F119" s="13" t="n"/>
      <c r="G119" s="14" t="n"/>
      <c r="H119" s="15">
        <f>IF(OR($A119="",$F119="",$G119=""),"",IFERROR($G119+VLOOKUP($F119,Assumptions!$D$4:$E$8,2,FALSE),""))</f>
        <v/>
      </c>
      <c r="I119" s="12" t="n"/>
      <c r="J119" s="12" t="n"/>
      <c r="K119" s="16" t="n"/>
      <c r="L119" s="13" t="n"/>
      <c r="M119" s="13" t="n"/>
      <c r="N119" s="17">
        <f>IF($A119="","",IF($M119="On Hold","On Hold",IF($M119="Retired","Retired",IF($M119&lt;&gt;"Active","Check status",IF($H119="","Check setup",IF($H119&lt;TODAY(),"Overdue",IF($H119&lt;=TODAY()+Assumptions!$B$4,"Due Soon","Scheduled")))))))</f>
        <v/>
      </c>
    </row>
    <row r="120" ht="32" customHeight="1">
      <c r="A120" s="11" t="n"/>
      <c r="B120" s="12" t="n"/>
      <c r="C120" s="12" t="n"/>
      <c r="D120" s="11" t="n"/>
      <c r="E120" s="12" t="n"/>
      <c r="F120" s="13" t="n"/>
      <c r="G120" s="14" t="n"/>
      <c r="H120" s="18">
        <f>IF(OR($A120="",$F120="",$G120=""),"",IFERROR($G120+VLOOKUP($F120,Assumptions!$D$4:$E$8,2,FALSE),""))</f>
        <v/>
      </c>
      <c r="I120" s="12" t="n"/>
      <c r="J120" s="12" t="n"/>
      <c r="K120" s="16" t="n"/>
      <c r="L120" s="13" t="n"/>
      <c r="M120" s="13" t="n"/>
      <c r="N120" s="19">
        <f>IF($A120="","",IF($M120="On Hold","On Hold",IF($M120="Retired","Retired",IF($M120&lt;&gt;"Active","Check status",IF($H120="","Check setup",IF($H120&lt;TODAY(),"Overdue",IF($H120&lt;=TODAY()+Assumptions!$B$4,"Due Soon","Scheduled")))))))</f>
        <v/>
      </c>
    </row>
    <row r="121" ht="32" customHeight="1">
      <c r="A121" s="11" t="n"/>
      <c r="B121" s="12" t="n"/>
      <c r="C121" s="12" t="n"/>
      <c r="D121" s="11" t="n"/>
      <c r="E121" s="12" t="n"/>
      <c r="F121" s="13" t="n"/>
      <c r="G121" s="14" t="n"/>
      <c r="H121" s="15">
        <f>IF(OR($A121="",$F121="",$G121=""),"",IFERROR($G121+VLOOKUP($F121,Assumptions!$D$4:$E$8,2,FALSE),""))</f>
        <v/>
      </c>
      <c r="I121" s="12" t="n"/>
      <c r="J121" s="12" t="n"/>
      <c r="K121" s="16" t="n"/>
      <c r="L121" s="13" t="n"/>
      <c r="M121" s="13" t="n"/>
      <c r="N121" s="17">
        <f>IF($A121="","",IF($M121="On Hold","On Hold",IF($M121="Retired","Retired",IF($M121&lt;&gt;"Active","Check status",IF($H121="","Check setup",IF($H121&lt;TODAY(),"Overdue",IF($H121&lt;=TODAY()+Assumptions!$B$4,"Due Soon","Scheduled")))))))</f>
        <v/>
      </c>
    </row>
    <row r="122" ht="32" customHeight="1">
      <c r="A122" s="11" t="n"/>
      <c r="B122" s="12" t="n"/>
      <c r="C122" s="12" t="n"/>
      <c r="D122" s="11" t="n"/>
      <c r="E122" s="12" t="n"/>
      <c r="F122" s="13" t="n"/>
      <c r="G122" s="14" t="n"/>
      <c r="H122" s="18">
        <f>IF(OR($A122="",$F122="",$G122=""),"",IFERROR($G122+VLOOKUP($F122,Assumptions!$D$4:$E$8,2,FALSE),""))</f>
        <v/>
      </c>
      <c r="I122" s="12" t="n"/>
      <c r="J122" s="12" t="n"/>
      <c r="K122" s="16" t="n"/>
      <c r="L122" s="13" t="n"/>
      <c r="M122" s="13" t="n"/>
      <c r="N122" s="19">
        <f>IF($A122="","",IF($M122="On Hold","On Hold",IF($M122="Retired","Retired",IF($M122&lt;&gt;"Active","Check status",IF($H122="","Check setup",IF($H122&lt;TODAY(),"Overdue",IF($H122&lt;=TODAY()+Assumptions!$B$4,"Due Soon","Scheduled")))))))</f>
        <v/>
      </c>
    </row>
    <row r="123" ht="32" customHeight="1">
      <c r="A123" s="11" t="n"/>
      <c r="B123" s="12" t="n"/>
      <c r="C123" s="12" t="n"/>
      <c r="D123" s="11" t="n"/>
      <c r="E123" s="12" t="n"/>
      <c r="F123" s="13" t="n"/>
      <c r="G123" s="14" t="n"/>
      <c r="H123" s="15">
        <f>IF(OR($A123="",$F123="",$G123=""),"",IFERROR($G123+VLOOKUP($F123,Assumptions!$D$4:$E$8,2,FALSE),""))</f>
        <v/>
      </c>
      <c r="I123" s="12" t="n"/>
      <c r="J123" s="12" t="n"/>
      <c r="K123" s="16" t="n"/>
      <c r="L123" s="13" t="n"/>
      <c r="M123" s="13" t="n"/>
      <c r="N123" s="17">
        <f>IF($A123="","",IF($M123="On Hold","On Hold",IF($M123="Retired","Retired",IF($M123&lt;&gt;"Active","Check status",IF($H123="","Check setup",IF($H123&lt;TODAY(),"Overdue",IF($H123&lt;=TODAY()+Assumptions!$B$4,"Due Soon","Scheduled")))))))</f>
        <v/>
      </c>
    </row>
    <row r="124" ht="32" customHeight="1">
      <c r="A124" s="11" t="n"/>
      <c r="B124" s="12" t="n"/>
      <c r="C124" s="12" t="n"/>
      <c r="D124" s="11" t="n"/>
      <c r="E124" s="12" t="n"/>
      <c r="F124" s="13" t="n"/>
      <c r="G124" s="14" t="n"/>
      <c r="H124" s="18">
        <f>IF(OR($A124="",$F124="",$G124=""),"",IFERROR($G124+VLOOKUP($F124,Assumptions!$D$4:$E$8,2,FALSE),""))</f>
        <v/>
      </c>
      <c r="I124" s="12" t="n"/>
      <c r="J124" s="12" t="n"/>
      <c r="K124" s="16" t="n"/>
      <c r="L124" s="13" t="n"/>
      <c r="M124" s="13" t="n"/>
      <c r="N124" s="19">
        <f>IF($A124="","",IF($M124="On Hold","On Hold",IF($M124="Retired","Retired",IF($M124&lt;&gt;"Active","Check status",IF($H124="","Check setup",IF($H124&lt;TODAY(),"Overdue",IF($H124&lt;=TODAY()+Assumptions!$B$4,"Due Soon","Scheduled")))))))</f>
        <v/>
      </c>
    </row>
  </sheetData>
  <autoFilter ref="A4:N124"/>
  <mergeCells count="1">
    <mergeCell ref="A1:N1"/>
  </mergeCells>
  <conditionalFormatting sqref="N5:N124">
    <cfRule type="expression" priority="1" dxfId="0">
      <formula>$N5="Overdue"</formula>
    </cfRule>
    <cfRule type="expression" priority="2" dxfId="1">
      <formula>$N5="Due Soon"</formula>
    </cfRule>
    <cfRule type="expression" priority="3" dxfId="2">
      <formula>$N5="Scheduled"</formula>
    </cfRule>
    <cfRule type="expression" priority="4" dxfId="1">
      <formula>$N5="On Hold"</formula>
    </cfRule>
    <cfRule type="expression" priority="5" dxfId="3">
      <formula>$N5="Retired"</formula>
    </cfRule>
    <cfRule type="expression" priority="6" dxfId="0">
      <formula>LEFT($N5,5)="Check"</formula>
    </cfRule>
  </conditionalFormatting>
  <conditionalFormatting sqref="H5:H124">
    <cfRule type="expression" priority="7" dxfId="0">
      <formula>AND($A5&lt;&gt;"",$M5="Active",$H5&lt;&gt;"",$H5&lt;TODAY())</formula>
    </cfRule>
    <cfRule type="expression" priority="8" dxfId="1">
      <formula>AND($A5&lt;&gt;"",$M5="Active",$H5&gt;=TODAY(),$H5&lt;=TODAY()+Assumptions!$B$4)</formula>
    </cfRule>
  </conditionalFormatting>
  <dataValidations count="6">
    <dataValidation sqref="F5:F124" showDropDown="0" showInputMessage="1" showErrorMessage="1" allowBlank="0" errorTitle="Check frequency" error="Choose a frequency listed on the Assumptions sheet." promptTitle="Maintenance frequency" prompt="Select the recurring planning interval." type="list">
      <formula1>'Assumptions'!$D$4:$D$8</formula1>
    </dataValidation>
    <dataValidation sqref="I5:I124" showDropDown="0" showInputMessage="1" showErrorMessage="1" allowBlank="0" errorTitle="Check technician" error="Choose a technician listed on the Assumptions sheet." promptTitle="Assigned technician" prompt="Select a technician or Unassigned." type="list">
      <formula1>'Assumptions'!$G$4:$G$7</formula1>
    </dataValidation>
    <dataValidation sqref="L5:L124" showDropDown="0" showInputMessage="1" showErrorMessage="1" allowBlank="0" errorTitle="Check responsibility" error="Choose a responsibility listed on the Assumptions sheet." promptTitle="Responsibility" prompt="Select the agreement-specific responsibility." type="list">
      <formula1>'Assumptions'!$I$4:$I$6</formula1>
    </dataValidation>
    <dataValidation sqref="M5:M124" showDropDown="0" showInputMessage="1" showErrorMessage="1" allowBlank="0" errorTitle="Check plan status" error="Choose a plan status listed on the Assumptions sheet." promptTitle="Plan status" prompt="Select Active, On Hold, or Retired." type="list">
      <formula1>'Assumptions'!$K$4:$K$6</formula1>
    </dataValidation>
    <dataValidation sqref="G5:G124" showDropDown="0" showInputMessage="1" showErrorMessage="1" allowBlank="0" errorTitle="Check service date" error="Enter a date within the editable service-date limits on the Assumptions sheet." promptTitle="Last service date" prompt="Use MM/DD/YYYY." type="date" operator="between">
      <formula1>'Assumptions'!$B$6</formula1>
      <formula2>'Assumptions'!$B$7</formula2>
    </dataValidation>
    <dataValidation sqref="K5:K124" showDropDown="0" showInputMessage="1" showErrorMessage="1" allowBlank="0" errorTitle="Check labor hours" error="Enter labor hours from 0 through the editable maximum on the Assumptions sheet." promptTitle="Estimated labor hours" prompt="Enter the estimated labor hours for one visit." type="decimal" operator="between">
      <formula1>0</formula1>
      <formula2>'Assumptions'!$B$5</formula2>
    </dataValidation>
  </dataValidations>
  <pageMargins left="0.2" right="0.2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7" customWidth="1" min="3" max="3"/>
    <col width="20" customWidth="1" min="4" max="4"/>
    <col width="16" customWidth="1" min="5" max="5"/>
    <col width="3" customWidth="1" min="6" max="6"/>
    <col width="29" customWidth="1" min="7" max="7"/>
    <col width="3" customWidth="1" min="8" max="8"/>
    <col width="23" customWidth="1" min="9" max="9"/>
    <col width="3" customWidth="1" min="10" max="10"/>
    <col width="21" customWidth="1" min="11" max="11"/>
  </cols>
  <sheetData>
    <row r="1" ht="30" customHeight="1">
      <c r="A1" s="1" t="inlineStr">
        <is>
          <t>Preventive Maintenance Assumptions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30" customHeight="1">
      <c r="A2" s="4" t="inlineStr">
        <is>
          <t>Edit planning limits, intervals, and validation choices as needed. Confirm each interval against the applicable customer agreement.</t>
        </is>
      </c>
    </row>
    <row r="3" ht="32" customHeight="1">
      <c r="A3" s="5" t="inlineStr">
        <is>
          <t>Setting</t>
        </is>
      </c>
      <c r="B3" s="5" t="inlineStr">
        <is>
          <t>Value</t>
        </is>
      </c>
      <c r="C3" s="5" t="inlineStr">
        <is>
          <t>Use</t>
        </is>
      </c>
      <c r="D3" s="5" t="inlineStr">
        <is>
          <t>Frequency</t>
        </is>
      </c>
      <c r="E3" s="5" t="inlineStr">
        <is>
          <t>Interval Days</t>
        </is>
      </c>
      <c r="G3" s="5" t="inlineStr">
        <is>
          <t>Technician Choices</t>
        </is>
      </c>
      <c r="I3" s="5" t="inlineStr">
        <is>
          <t>Responsibility Choices</t>
        </is>
      </c>
      <c r="K3" s="5" t="inlineStr">
        <is>
          <t>Plan Status Choices</t>
        </is>
      </c>
    </row>
    <row r="4" ht="29" customHeight="1">
      <c r="A4" s="20" t="inlineStr">
        <is>
          <t>Due Soon Window Days</t>
        </is>
      </c>
      <c r="B4" s="21" t="n">
        <v>30</v>
      </c>
      <c r="C4" s="20" t="inlineStr">
        <is>
          <t>Flags active plans due within this many calendar days.</t>
        </is>
      </c>
      <c r="D4" s="13" t="inlineStr">
        <is>
          <t>Monthly</t>
        </is>
      </c>
      <c r="E4" s="13" t="n">
        <v>30</v>
      </c>
      <c r="G4" s="12" t="inlineStr">
        <is>
          <t>Casey Example (Fictional)</t>
        </is>
      </c>
      <c r="I4" s="13" t="inlineStr">
        <is>
          <t>Contractor</t>
        </is>
      </c>
      <c r="K4" s="13" t="inlineStr">
        <is>
          <t>Active</t>
        </is>
      </c>
    </row>
    <row r="5" ht="29" customHeight="1">
      <c r="A5" s="22" t="inlineStr">
        <is>
          <t>Maximum Labor Hours per Visit</t>
        </is>
      </c>
      <c r="B5" s="23" t="n">
        <v>24</v>
      </c>
      <c r="C5" s="22" t="inlineStr">
        <is>
          <t>Upper entry limit for estimated labor hours.</t>
        </is>
      </c>
      <c r="D5" s="13" t="inlineStr">
        <is>
          <t>Every 2 Months</t>
        </is>
      </c>
      <c r="E5" s="13" t="n">
        <v>61</v>
      </c>
      <c r="G5" s="12" t="inlineStr">
        <is>
          <t>Riley Sample (Fictional)</t>
        </is>
      </c>
      <c r="I5" s="13" t="inlineStr">
        <is>
          <t>Customer</t>
        </is>
      </c>
      <c r="K5" s="13" t="inlineStr">
        <is>
          <t>On Hold</t>
        </is>
      </c>
    </row>
    <row r="6" ht="29" customHeight="1">
      <c r="A6" s="20" t="inlineStr">
        <is>
          <t>Earliest Allowed Service Date</t>
        </is>
      </c>
      <c r="B6" s="24" t="n">
        <v>42627</v>
      </c>
      <c r="C6" s="20" t="inlineStr">
        <is>
          <t>Lower date limit for last service entries.</t>
        </is>
      </c>
      <c r="D6" s="13" t="inlineStr">
        <is>
          <t>Quarterly</t>
        </is>
      </c>
      <c r="E6" s="13" t="n">
        <v>91</v>
      </c>
      <c r="G6" s="12" t="inlineStr">
        <is>
          <t>Morgan Demo (Fictional)</t>
        </is>
      </c>
      <c r="I6" s="13" t="inlineStr">
        <is>
          <t>Shared</t>
        </is>
      </c>
      <c r="K6" s="13" t="inlineStr">
        <is>
          <t>Retired</t>
        </is>
      </c>
    </row>
    <row r="7" ht="29" customHeight="1">
      <c r="A7" s="22" t="inlineStr">
        <is>
          <t>Latest Allowed Service Date</t>
        </is>
      </c>
      <c r="B7" s="24" t="n">
        <v>46277</v>
      </c>
      <c r="C7" s="22" t="inlineStr">
        <is>
          <t>Upper date limit for last service entries.</t>
        </is>
      </c>
      <c r="D7" s="13" t="inlineStr">
        <is>
          <t>Semiannual</t>
        </is>
      </c>
      <c r="E7" s="13" t="n">
        <v>182</v>
      </c>
      <c r="G7" s="12" t="inlineStr">
        <is>
          <t>Unassigned</t>
        </is>
      </c>
    </row>
    <row r="8" ht="29" customHeight="1">
      <c r="D8" s="13" t="inlineStr">
        <is>
          <t>Annual</t>
        </is>
      </c>
      <c r="E8" s="13" t="n">
        <v>365</v>
      </c>
    </row>
  </sheetData>
  <mergeCells count="1">
    <mergeCell ref="A1:K1"/>
  </mergeCells>
  <conditionalFormatting sqref="B6:B7">
    <cfRule type="expression" priority="1" dxfId="0">
      <formula>$B$6&gt;$B$7</formula>
    </cfRule>
  </conditionalFormatting>
  <dataValidations count="3">
    <dataValidation sqref="B4" showDropDown="0" showInputMessage="0" showErrorMessage="1" allowBlank="0" errorTitle="Check warning days" error="Enter a whole number from 0 through 180." type="whole" operator="between">
      <formula1>0</formula1>
      <formula2>180</formula2>
    </dataValidation>
    <dataValidation sqref="B5" showDropDown="0" showInputMessage="0" showErrorMessage="1" allowBlank="0" errorTitle="Check labor limit" error="Enter a value from 0 through 80 labor hours." type="decimal" operator="between">
      <formula1>0</formula1>
      <formula2>80</formula2>
    </dataValidation>
    <dataValidation sqref="E4:E8" showDropDown="0" showInputMessage="0" showErrorMessage="1" allowBlank="0" errorTitle="Check interval days" error="Enter a whole number from 1 through 730 days." type="whole" operator="between">
      <formula1>1</formula1>
      <formula2>730</formula2>
    </dataValidation>
  </dataValidations>
  <pageMargins left="0.25" right="0.25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2026-09-12T05:36:33Z</dcterms:created>
  <dcterms:modified xmlns:dcterms="http://purl.org/dc/terms/" xmlns:xsi="http://www.w3.org/2001/XMLSchema-instance" xsi:type="dcterms:W3CDTF">2026-09-12T05:36:33+00:00Z</dcterms:modified>
</cp:coreProperties>
</file>