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lan Pricin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'Plan Pricing'!$A$5:$V$105</definedName>
    <definedName name="_xlnm._FilterDatabase" localSheetId="2" hidden="1">'Assumptions'!$A$4:$E$7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56D"/>
      <sz val="9"/>
    </font>
    <font>
      <name val="Calibri"/>
      <b val="1"/>
      <color rgb="00FFFFFF"/>
      <sz val="10"/>
    </font>
    <font>
      <name val="Calibri"/>
      <b val="1"/>
      <color rgb="0016324F"/>
      <sz val="10"/>
    </font>
    <font>
      <name val="Calibri"/>
      <color rgb="001F2933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E87524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 wrapText="1"/>
    </xf>
    <xf numFmtId="166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2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Annual Price by Tier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'Summary'!F3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'Summary'!$D$4:$D$6</f>
            </numRef>
          </cat>
          <val>
            <numRef>
              <f>'Summary'!$F$4:$F$6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 Tier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Price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96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H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9" customWidth="1" min="2" max="2"/>
    <col width="3" customWidth="1" min="3" max="3"/>
    <col width="16" customWidth="1" min="4" max="4"/>
    <col width="14" customWidth="1" min="5" max="5"/>
    <col width="21" customWidth="1" min="6" max="6"/>
    <col width="3" customWidth="1" min="7" max="7"/>
    <col width="3" customWidth="1" min="8" max="8"/>
  </cols>
  <sheetData>
    <row r="1" ht="28" customHeight="1">
      <c r="A1" s="1" t="inlineStr">
        <is>
          <t>HVAC Maintenance Plan Pricing Summary</t>
        </is>
      </c>
      <c r="B1" s="32" t="n"/>
      <c r="C1" s="32" t="n"/>
      <c r="D1" s="32" t="n"/>
      <c r="E1" s="32" t="n"/>
      <c r="F1" s="32" t="n"/>
      <c r="G1" s="32" t="n"/>
      <c r="H1" s="33" t="n"/>
    </row>
    <row r="2">
      <c r="A2" s="2" t="inlineStr">
        <is>
          <t>Indicators are calculated only from entered plan-pricing records.</t>
        </is>
      </c>
    </row>
    <row r="3">
      <c r="A3" s="3" t="inlineStr">
        <is>
          <t>Indicator</t>
        </is>
      </c>
      <c r="B3" s="3" t="inlineStr">
        <is>
          <t>Calculated Value</t>
        </is>
      </c>
      <c r="D3" s="3" t="inlineStr">
        <is>
          <t>Plan Tier</t>
        </is>
      </c>
      <c r="E3" s="3" t="inlineStr">
        <is>
          <t>Priced Plans</t>
        </is>
      </c>
      <c r="F3" s="3" t="inlineStr">
        <is>
          <t>Average Annual Price</t>
        </is>
      </c>
    </row>
    <row r="4">
      <c r="A4" s="4" t="inlineStr">
        <is>
          <t>Plans Entered</t>
        </is>
      </c>
      <c r="B4" s="5">
        <f>COUNTIF('Plan Pricing'!$A$6:$A$105,"&lt;&gt;")</f>
        <v/>
      </c>
      <c r="D4" s="6" t="inlineStr">
        <is>
          <t>Core</t>
        </is>
      </c>
      <c r="E4" s="7">
        <f>COUNTIFS('Plan Pricing'!$F$6:$F$105,$D4,'Plan Pricing'!$Q$6:$Q$105,"&gt;0")</f>
        <v/>
      </c>
      <c r="F4" s="8">
        <f>IF($E4=0,NA(),IFERROR(SUMIF('Plan Pricing'!$F$6:$F$105,$D4,'Plan Pricing'!$Q$6:$Q$105)/$E4,NA()))</f>
        <v/>
      </c>
    </row>
    <row r="5">
      <c r="A5" s="9" t="inlineStr">
        <is>
          <t>Ready or Presented</t>
        </is>
      </c>
      <c r="B5" s="10">
        <f>COUNTIF('Plan Pricing'!$U$6:$U$105,"Ready for Review")+COUNTIF('Plan Pricing'!$U$6:$U$105,"Presented")</f>
        <v/>
      </c>
      <c r="D5" s="11" t="inlineStr">
        <is>
          <t>Enhanced</t>
        </is>
      </c>
      <c r="E5" s="12">
        <f>COUNTIFS('Plan Pricing'!$F$6:$F$105,$D5,'Plan Pricing'!$Q$6:$Q$105,"&gt;0")</f>
        <v/>
      </c>
      <c r="F5" s="13">
        <f>IF($E5=0,NA(),IFERROR(SUMIF('Plan Pricing'!$F$6:$F$105,$D5,'Plan Pricing'!$Q$6:$Q$105)/$E5,NA()))</f>
        <v/>
      </c>
    </row>
    <row r="6">
      <c r="A6" s="4" t="inlineStr">
        <is>
          <t>Accepted Plans</t>
        </is>
      </c>
      <c r="B6" s="5">
        <f>COUNTIF('Plan Pricing'!$U$6:$U$105,"Accepted")</f>
        <v/>
      </c>
      <c r="D6" s="6" t="inlineStr">
        <is>
          <t>Premier</t>
        </is>
      </c>
      <c r="E6" s="7">
        <f>COUNTIFS('Plan Pricing'!$F$6:$F$105,$D6,'Plan Pricing'!$Q$6:$Q$105,"&gt;0")</f>
        <v/>
      </c>
      <c r="F6" s="8">
        <f>IF($E6=0,NA(),IFERROR(SUMIF('Plan Pricing'!$F$6:$F$105,$D6,'Plan Pricing'!$Q$6:$Q$105)/$E6,NA()))</f>
        <v/>
      </c>
    </row>
    <row r="7">
      <c r="A7" s="9" t="inlineStr">
        <is>
          <t>Entered Annual Value</t>
        </is>
      </c>
      <c r="B7" s="13">
        <f>SUM('Plan Pricing'!$Q$6:$Q$105)</f>
        <v/>
      </c>
    </row>
    <row r="8">
      <c r="A8" s="4" t="inlineStr">
        <is>
          <t>Accepted Annual Value</t>
        </is>
      </c>
      <c r="B8" s="8">
        <f>SUMIF('Plan Pricing'!$U$6:$U$105,"Accepted",'Plan Pricing'!$Q$6:$Q$105)</f>
        <v/>
      </c>
    </row>
    <row r="9">
      <c r="A9" s="9" t="inlineStr">
        <is>
          <t>Average Annual Price</t>
        </is>
      </c>
      <c r="B9" s="13">
        <f>IFERROR(SUM('Plan Pricing'!$Q$6:$Q$105)/COUNT('Plan Pricing'!$Q$6:$Q$105),"")</f>
        <v/>
      </c>
    </row>
    <row r="10">
      <c r="A10" s="4" t="inlineStr">
        <is>
          <t>Average Gross Margin</t>
        </is>
      </c>
      <c r="B10" s="14">
        <f>IFERROR(SUM('Plan Pricing'!$S$6:$S$105)/COUNT('Plan Pricing'!$S$6:$S$105),"")</f>
        <v/>
      </c>
    </row>
    <row r="11">
      <c r="A11" s="9" t="inlineStr">
        <is>
          <t>Rows Needing Review</t>
        </is>
      </c>
      <c r="B11" s="10">
        <f>COUNTIF('Plan Pricing'!$V$6:$V$105,"Review*")+COUNTIF('Plan Pricing'!$V$6:$V$105,"Check*")</f>
        <v/>
      </c>
    </row>
  </sheetData>
  <mergeCells count="1">
    <mergeCell ref="A1:H1"/>
  </mergeCells>
  <conditionalFormatting sqref="B11">
    <cfRule type="expression" priority="1" dxfId="0">
      <formula>$B$11&gt;0</formula>
    </cfRule>
  </conditionalFormatting>
  <conditionalFormatting sqref="B6">
    <cfRule type="expression" priority="2" dxfId="1">
      <formula>$B$6&gt;0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V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27" customWidth="1" min="3" max="3"/>
    <col width="22" customWidth="1" min="4" max="4"/>
    <col width="13" customWidth="1" min="5" max="5"/>
    <col width="13" customWidth="1" min="6" max="6"/>
    <col width="39" customWidth="1" min="7" max="7"/>
    <col width="12" customWidth="1" min="8" max="8"/>
    <col width="15" customWidth="1" min="9" max="9"/>
    <col width="13" customWidth="1" min="10" max="10"/>
    <col width="18" customWidth="1" min="11" max="11"/>
    <col width="17" customWidth="1" min="12" max="12"/>
    <col width="15" customWidth="1" min="13" max="13"/>
    <col width="14" customWidth="1" min="14" max="14"/>
    <col width="19" customWidth="1" min="15" max="15"/>
    <col width="12" customWidth="1" min="16" max="16"/>
    <col width="18" customWidth="1" min="17" max="17"/>
    <col width="18" customWidth="1" min="18" max="18"/>
    <col width="13" customWidth="1" min="19" max="19"/>
    <col width="18" customWidth="1" min="20" max="20"/>
    <col width="18" customWidth="1" min="21" max="21"/>
    <col width="31" customWidth="1" min="22" max="22"/>
  </cols>
  <sheetData>
    <row r="1" ht="28" customHeight="1">
      <c r="A1" s="1" t="inlineStr">
        <is>
          <t>HVAC Maintenance Plan Pricing Worksheet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3" t="n"/>
    </row>
    <row r="2">
      <c r="A2" s="2" t="inlineStr">
        <is>
          <t>Orange cells are editable. Review alerts are prompts for a human pricing check.</t>
        </is>
      </c>
    </row>
    <row r="3">
      <c r="A3" s="2" t="inlineStr">
        <is>
          <t>Annual cost includes visits × (labor hours × labor rate + materials cost) plus other annual cost.</t>
        </is>
      </c>
    </row>
    <row r="4"/>
    <row r="5" ht="42" customHeight="1">
      <c r="A5" s="3" t="inlineStr">
        <is>
          <t>Customer</t>
        </is>
      </c>
      <c r="B5" s="3" t="inlineStr">
        <is>
          <t>Job / Site</t>
        </is>
      </c>
      <c r="C5" s="3" t="inlineStr">
        <is>
          <t>Equipment</t>
        </is>
      </c>
      <c r="D5" s="3" t="inlineStr">
        <is>
          <t>Technician</t>
        </is>
      </c>
      <c r="E5" s="3" t="inlineStr">
        <is>
          <t>Estimate Date</t>
        </is>
      </c>
      <c r="F5" s="3" t="inlineStr">
        <is>
          <t>Plan Tier</t>
        </is>
      </c>
      <c r="G5" s="3" t="inlineStr">
        <is>
          <t>Included Task Description</t>
        </is>
      </c>
      <c r="H5" s="3" t="inlineStr">
        <is>
          <t>Annual Visits</t>
        </is>
      </c>
      <c r="I5" s="3" t="inlineStr">
        <is>
          <t>Labor Hours / Visit</t>
        </is>
      </c>
      <c r="J5" s="3" t="inlineStr">
        <is>
          <t>Labor Rate</t>
        </is>
      </c>
      <c r="K5" s="3" t="inlineStr">
        <is>
          <t>Materials Cost / Visit</t>
        </is>
      </c>
      <c r="L5" s="3" t="inlineStr">
        <is>
          <t>Other Annual Cost</t>
        </is>
      </c>
      <c r="M5" s="3" t="inlineStr">
        <is>
          <t>Annual Cost</t>
        </is>
      </c>
      <c r="N5" s="3" t="inlineStr">
        <is>
          <t>Target Markup</t>
        </is>
      </c>
      <c r="O5" s="3" t="inlineStr">
        <is>
          <t>Standard Annual Price</t>
        </is>
      </c>
      <c r="P5" s="3" t="inlineStr">
        <is>
          <t>Discount</t>
        </is>
      </c>
      <c r="Q5" s="3" t="inlineStr">
        <is>
          <t>Annual Plan Price</t>
        </is>
      </c>
      <c r="R5" s="3" t="inlineStr">
        <is>
          <t>Monthly Equivalent</t>
        </is>
      </c>
      <c r="S5" s="3" t="inlineStr">
        <is>
          <t>Gross Margin</t>
        </is>
      </c>
      <c r="T5" s="3" t="inlineStr">
        <is>
          <t>Responsibility</t>
        </is>
      </c>
      <c r="U5" s="3" t="inlineStr">
        <is>
          <t>Status</t>
        </is>
      </c>
      <c r="V5" s="15" t="inlineStr">
        <is>
          <t>Review Alert</t>
        </is>
      </c>
    </row>
    <row r="6" ht="34" customHeight="1">
      <c r="A6" s="16" t="inlineStr">
        <is>
          <t>Fictional Bluebird Bakery</t>
        </is>
      </c>
      <c r="B6" s="17" t="inlineStr">
        <is>
          <t>Fictional North Counter</t>
        </is>
      </c>
      <c r="C6" s="17" t="inlineStr">
        <is>
          <t>Fictional RTU-A, 7.5 tons</t>
        </is>
      </c>
      <c r="D6" s="16" t="inlineStr">
        <is>
          <t>Fictional Technician A</t>
        </is>
      </c>
      <c r="E6" s="18" t="n">
        <v>46253</v>
      </c>
      <c r="F6" s="19" t="inlineStr">
        <is>
          <t>Enhanced</t>
        </is>
      </c>
      <c r="G6" s="17" t="inlineStr">
        <is>
          <t>Two inspections; coil check; filter-change labor</t>
        </is>
      </c>
      <c r="H6" s="20" t="n">
        <v>2</v>
      </c>
      <c r="I6" s="21" t="n">
        <v>3.5</v>
      </c>
      <c r="J6" s="22" t="n">
        <v>112</v>
      </c>
      <c r="K6" s="22" t="n">
        <v>95</v>
      </c>
      <c r="L6" s="22" t="n">
        <v>60</v>
      </c>
      <c r="M6" s="23">
        <f>IF($A6="","",IF(OR($H6="",$I6="",$J6="",$K6=""),"",IFERROR($H6*($I6*$J6+$K6)+IF($L6="",0,$L6),"")))</f>
        <v/>
      </c>
      <c r="N6" s="24">
        <f>IF(OR($A6="",$F6=""),"",IFERROR(VLOOKUP($F6,Assumptions!$A$5:$D$7,3,FALSE),""))</f>
        <v/>
      </c>
      <c r="O6" s="23">
        <f>IF(OR($M6="",$N6=""),"",IFERROR($M6*(1+$N6),""))</f>
        <v/>
      </c>
      <c r="P6" s="25" t="n">
        <v>0.05</v>
      </c>
      <c r="Q6" s="23">
        <f>IF(OR($O6="",$P6=""),"",IFERROR($O6*(1-$P6),""))</f>
        <v/>
      </c>
      <c r="R6" s="23">
        <f>IF($Q6="","",IFERROR($Q6/12,""))</f>
        <v/>
      </c>
      <c r="S6" s="24">
        <f>IF(OR($Q6="",$M6=""),"",IFERROR(($Q6-$M6)/$Q6,""))</f>
        <v/>
      </c>
      <c r="T6" s="19" t="inlineStr">
        <is>
          <t>Shared</t>
        </is>
      </c>
      <c r="U6" s="19" t="inlineStr">
        <is>
          <t>Presented</t>
        </is>
      </c>
      <c r="V6" s="26">
        <f>IF($A6="","",IF(OR($B6="",$C6="",$D6="",$E6="",$F6="",$G6="",$H6="",$I6="",$J6="",$K6="",$P6="",$T6="",$U6=""),"Check required inputs",IF($N6="","Check plan tier",IF(OR($H6&lt;&gt;IFERROR(VLOOKUP($F6,Assumptions!$A$5:$D$7,2,FALSE),$H6),$P6&gt;IFERROR(VLOOKUP($F6,Assumptions!$A$5:$D$7,4,FALSE),$P6),AND($S6&lt;&gt;"",$S6&lt;Assumptions!$B$11)),"Review scope, discount, or margin",""))))</f>
        <v/>
      </c>
    </row>
    <row r="7" ht="34" customHeight="1">
      <c r="A7" s="16" t="inlineStr">
        <is>
          <t>Fictional Copper Kettle Studio</t>
        </is>
      </c>
      <c r="B7" s="17" t="inlineStr">
        <is>
          <t>Fictional Main Workroom</t>
        </is>
      </c>
      <c r="C7" s="17" t="inlineStr">
        <is>
          <t>Fictional Split System B, 3 tons</t>
        </is>
      </c>
      <c r="D7" s="16" t="inlineStr">
        <is>
          <t>Fictional Technician B</t>
        </is>
      </c>
      <c r="E7" s="18" t="n">
        <v>46256</v>
      </c>
      <c r="F7" s="19" t="inlineStr">
        <is>
          <t>Core</t>
        </is>
      </c>
      <c r="G7" s="17" t="inlineStr">
        <is>
          <t>One seasonal inspection; thermostat and drain check</t>
        </is>
      </c>
      <c r="H7" s="20" t="n">
        <v>1</v>
      </c>
      <c r="I7" s="21" t="n">
        <v>2</v>
      </c>
      <c r="J7" s="22" t="n">
        <v>104</v>
      </c>
      <c r="K7" s="22" t="n">
        <v>45</v>
      </c>
      <c r="L7" s="22" t="n">
        <v>0</v>
      </c>
      <c r="M7" s="27">
        <f>IF($A7="","",IF(OR($H7="",$I7="",$J7="",$K7=""),"",IFERROR($H7*($I7*$J7+$K7)+IF($L7="",0,$L7),"")))</f>
        <v/>
      </c>
      <c r="N7" s="28">
        <f>IF(OR($A7="",$F7=""),"",IFERROR(VLOOKUP($F7,Assumptions!$A$5:$D$7,3,FALSE),""))</f>
        <v/>
      </c>
      <c r="O7" s="27">
        <f>IF(OR($M7="",$N7=""),"",IFERROR($M7*(1+$N7),""))</f>
        <v/>
      </c>
      <c r="P7" s="25" t="n">
        <v>0</v>
      </c>
      <c r="Q7" s="27">
        <f>IF(OR($O7="",$P7=""),"",IFERROR($O7*(1-$P7),""))</f>
        <v/>
      </c>
      <c r="R7" s="27">
        <f>IF($Q7="","",IFERROR($Q7/12,""))</f>
        <v/>
      </c>
      <c r="S7" s="28">
        <f>IF(OR($Q7="",$M7=""),"",IFERROR(($Q7-$M7)/$Q7,""))</f>
        <v/>
      </c>
      <c r="T7" s="19" t="inlineStr">
        <is>
          <t>Contractor</t>
        </is>
      </c>
      <c r="U7" s="19" t="inlineStr">
        <is>
          <t>Ready for Review</t>
        </is>
      </c>
      <c r="V7" s="29">
        <f>IF($A7="","",IF(OR($B7="",$C7="",$D7="",$E7="",$F7="",$G7="",$H7="",$I7="",$J7="",$K7="",$P7="",$T7="",$U7=""),"Check required inputs",IF($N7="","Check plan tier",IF(OR($H7&lt;&gt;IFERROR(VLOOKUP($F7,Assumptions!$A$5:$D$7,2,FALSE),$H7),$P7&gt;IFERROR(VLOOKUP($F7,Assumptions!$A$5:$D$7,4,FALSE),$P7),AND($S7&lt;&gt;"",$S7&lt;Assumptions!$B$11)),"Review scope, discount, or margin",""))))</f>
        <v/>
      </c>
    </row>
    <row r="8" ht="34" customHeight="1">
      <c r="A8" s="16" t="inlineStr">
        <is>
          <t>Fictional Juniper Offices</t>
        </is>
      </c>
      <c r="B8" s="17" t="inlineStr">
        <is>
          <t>Fictional West Suite</t>
        </is>
      </c>
      <c r="C8" s="17" t="inlineStr">
        <is>
          <t>Fictional Heat Pump C, 5 tons</t>
        </is>
      </c>
      <c r="D8" s="16" t="inlineStr">
        <is>
          <t>Fictional Technician C</t>
        </is>
      </c>
      <c r="E8" s="18" t="n">
        <v>46259</v>
      </c>
      <c r="F8" s="19" t="inlineStr">
        <is>
          <t>Premier</t>
        </is>
      </c>
      <c r="G8" s="17" t="inlineStr">
        <is>
          <t>Four visits; filter service; coil and control checks</t>
        </is>
      </c>
      <c r="H8" s="20" t="n">
        <v>4</v>
      </c>
      <c r="I8" s="21" t="n">
        <v>2.5</v>
      </c>
      <c r="J8" s="22" t="n">
        <v>118</v>
      </c>
      <c r="K8" s="22" t="n">
        <v>80</v>
      </c>
      <c r="L8" s="22" t="n">
        <v>125</v>
      </c>
      <c r="M8" s="23">
        <f>IF($A8="","",IF(OR($H8="",$I8="",$J8="",$K8=""),"",IFERROR($H8*($I8*$J8+$K8)+IF($L8="",0,$L8),"")))</f>
        <v/>
      </c>
      <c r="N8" s="24">
        <f>IF(OR($A8="",$F8=""),"",IFERROR(VLOOKUP($F8,Assumptions!$A$5:$D$7,3,FALSE),""))</f>
        <v/>
      </c>
      <c r="O8" s="23">
        <f>IF(OR($M8="",$N8=""),"",IFERROR($M8*(1+$N8),""))</f>
        <v/>
      </c>
      <c r="P8" s="25" t="n">
        <v>0.1</v>
      </c>
      <c r="Q8" s="23">
        <f>IF(OR($O8="",$P8=""),"",IFERROR($O8*(1-$P8),""))</f>
        <v/>
      </c>
      <c r="R8" s="23">
        <f>IF($Q8="","",IFERROR($Q8/12,""))</f>
        <v/>
      </c>
      <c r="S8" s="24">
        <f>IF(OR($Q8="",$M8=""),"",IFERROR(($Q8-$M8)/$Q8,""))</f>
        <v/>
      </c>
      <c r="T8" s="19" t="inlineStr">
        <is>
          <t>Shared</t>
        </is>
      </c>
      <c r="U8" s="19" t="inlineStr">
        <is>
          <t>Accepted</t>
        </is>
      </c>
      <c r="V8" s="26">
        <f>IF($A8="","",IF(OR($B8="",$C8="",$D8="",$E8="",$F8="",$G8="",$H8="",$I8="",$J8="",$K8="",$P8="",$T8="",$U8=""),"Check required inputs",IF($N8="","Check plan tier",IF(OR($H8&lt;&gt;IFERROR(VLOOKUP($F8,Assumptions!$A$5:$D$7,2,FALSE),$H8),$P8&gt;IFERROR(VLOOKUP($F8,Assumptions!$A$5:$D$7,4,FALSE),$P8),AND($S8&lt;&gt;"",$S8&lt;Assumptions!$B$11)),"Review scope, discount, or margin",""))))</f>
        <v/>
      </c>
    </row>
    <row r="9" ht="34" customHeight="1">
      <c r="A9" s="16" t="inlineStr">
        <is>
          <t>Fictional Starlight Books</t>
        </is>
      </c>
      <c r="B9" s="17" t="inlineStr">
        <is>
          <t>Fictional Reading Room</t>
        </is>
      </c>
      <c r="C9" s="17" t="inlineStr">
        <is>
          <t>Fictional Packaged Unit D, 4 tons</t>
        </is>
      </c>
      <c r="D9" s="16" t="inlineStr">
        <is>
          <t>Fictional Technician A</t>
        </is>
      </c>
      <c r="E9" s="18" t="n">
        <v>46262</v>
      </c>
      <c r="F9" s="19" t="inlineStr">
        <is>
          <t>Enhanced</t>
        </is>
      </c>
      <c r="G9" s="17" t="inlineStr">
        <is>
          <t>Two inspections; belt check; filter-change labor</t>
        </is>
      </c>
      <c r="H9" s="20" t="n">
        <v>2</v>
      </c>
      <c r="I9" s="21" t="n">
        <v>2.75</v>
      </c>
      <c r="J9" s="22" t="n">
        <v>110</v>
      </c>
      <c r="K9" s="22" t="n">
        <v>70</v>
      </c>
      <c r="L9" s="22" t="n">
        <v>40</v>
      </c>
      <c r="M9" s="27">
        <f>IF($A9="","",IF(OR($H9="",$I9="",$J9="",$K9=""),"",IFERROR($H9*($I9*$J9+$K9)+IF($L9="",0,$L9),"")))</f>
        <v/>
      </c>
      <c r="N9" s="28">
        <f>IF(OR($A9="",$F9=""),"",IFERROR(VLOOKUP($F9,Assumptions!$A$5:$D$7,3,FALSE),""))</f>
        <v/>
      </c>
      <c r="O9" s="27">
        <f>IF(OR($M9="",$N9=""),"",IFERROR($M9*(1+$N9),""))</f>
        <v/>
      </c>
      <c r="P9" s="25" t="n">
        <v>0.1</v>
      </c>
      <c r="Q9" s="27">
        <f>IF(OR($O9="",$P9=""),"",IFERROR($O9*(1-$P9),""))</f>
        <v/>
      </c>
      <c r="R9" s="27">
        <f>IF($Q9="","",IFERROR($Q9/12,""))</f>
        <v/>
      </c>
      <c r="S9" s="28">
        <f>IF(OR($Q9="",$M9=""),"",IFERROR(($Q9-$M9)/$Q9,""))</f>
        <v/>
      </c>
      <c r="T9" s="19" t="inlineStr">
        <is>
          <t>Customer</t>
        </is>
      </c>
      <c r="U9" s="19" t="inlineStr">
        <is>
          <t>Presented</t>
        </is>
      </c>
      <c r="V9" s="29">
        <f>IF($A9="","",IF(OR($B9="",$C9="",$D9="",$E9="",$F9="",$G9="",$H9="",$I9="",$J9="",$K9="",$P9="",$T9="",$U9=""),"Check required inputs",IF($N9="","Check plan tier",IF(OR($H9&lt;&gt;IFERROR(VLOOKUP($F9,Assumptions!$A$5:$D$7,2,FALSE),$H9),$P9&gt;IFERROR(VLOOKUP($F9,Assumptions!$A$5:$D$7,4,FALSE),$P9),AND($S9&lt;&gt;"",$S9&lt;Assumptions!$B$11)),"Review scope, discount, or margin",""))))</f>
        <v/>
      </c>
    </row>
    <row r="10" ht="34" customHeight="1">
      <c r="A10" s="16" t="inlineStr">
        <is>
          <t>Fictional Maple Arcade</t>
        </is>
      </c>
      <c r="B10" s="17" t="inlineStr">
        <is>
          <t>Fictional Game Floor</t>
        </is>
      </c>
      <c r="C10" s="17" t="inlineStr">
        <is>
          <t>Fictional Split System E, 2.5 tons</t>
        </is>
      </c>
      <c r="D10" s="16" t="inlineStr">
        <is>
          <t>Fictional Technician D</t>
        </is>
      </c>
      <c r="E10" s="18" t="n">
        <v>46265</v>
      </c>
      <c r="F10" s="19" t="inlineStr">
        <is>
          <t>Core</t>
        </is>
      </c>
      <c r="G10" s="17" t="inlineStr">
        <is>
          <t>One inspection; drain, thermostat, and filter check</t>
        </is>
      </c>
      <c r="H10" s="20" t="n">
        <v>1</v>
      </c>
      <c r="I10" s="21" t="n">
        <v>1.75</v>
      </c>
      <c r="J10" s="22" t="n">
        <v>102</v>
      </c>
      <c r="K10" s="22" t="n">
        <v>35</v>
      </c>
      <c r="L10" s="22" t="n">
        <v>0</v>
      </c>
      <c r="M10" s="23">
        <f>IF($A10="","",IF(OR($H10="",$I10="",$J10="",$K10=""),"",IFERROR($H10*($I10*$J10+$K10)+IF($L10="",0,$L10),"")))</f>
        <v/>
      </c>
      <c r="N10" s="24">
        <f>IF(OR($A10="",$F10=""),"",IFERROR(VLOOKUP($F10,Assumptions!$A$5:$D$7,3,FALSE),""))</f>
        <v/>
      </c>
      <c r="O10" s="23">
        <f>IF(OR($M10="",$N10=""),"",IFERROR($M10*(1+$N10),""))</f>
        <v/>
      </c>
      <c r="P10" s="25" t="n">
        <v>0.05</v>
      </c>
      <c r="Q10" s="23">
        <f>IF(OR($O10="",$P10=""),"",IFERROR($O10*(1-$P10),""))</f>
        <v/>
      </c>
      <c r="R10" s="23">
        <f>IF($Q10="","",IFERROR($Q10/12,""))</f>
        <v/>
      </c>
      <c r="S10" s="24">
        <f>IF(OR($Q10="",$M10=""),"",IFERROR(($Q10-$M10)/$Q10,""))</f>
        <v/>
      </c>
      <c r="T10" s="19" t="inlineStr">
        <is>
          <t>Contractor</t>
        </is>
      </c>
      <c r="U10" s="19" t="inlineStr">
        <is>
          <t>Draft</t>
        </is>
      </c>
      <c r="V10" s="26">
        <f>IF($A10="","",IF(OR($B10="",$C10="",$D10="",$E10="",$F10="",$G10="",$H10="",$I10="",$J10="",$K10="",$P10="",$T10="",$U10=""),"Check required inputs",IF($N10="","Check plan tier",IF(OR($H10&lt;&gt;IFERROR(VLOOKUP($F10,Assumptions!$A$5:$D$7,2,FALSE),$H10),$P10&gt;IFERROR(VLOOKUP($F10,Assumptions!$A$5:$D$7,4,FALSE),$P10),AND($S10&lt;&gt;"",$S10&lt;Assumptions!$B$11)),"Review scope, discount, or margin",""))))</f>
        <v/>
      </c>
    </row>
    <row r="11" ht="34" customHeight="1">
      <c r="A11" s="16" t="inlineStr">
        <is>
          <t>Fictional Red Wagon Studio</t>
        </is>
      </c>
      <c r="B11" s="17" t="inlineStr">
        <is>
          <t>Fictional Production Bay</t>
        </is>
      </c>
      <c r="C11" s="17" t="inlineStr">
        <is>
          <t>Fictional RTU-F, 10 tons</t>
        </is>
      </c>
      <c r="D11" s="16" t="inlineStr">
        <is>
          <t>Fictional Technician B</t>
        </is>
      </c>
      <c r="E11" s="18" t="n">
        <v>46267</v>
      </c>
      <c r="F11" s="19" t="inlineStr">
        <is>
          <t>Premier</t>
        </is>
      </c>
      <c r="G11" s="17" t="inlineStr">
        <is>
          <t>Four visits; belts, coils, controls, and filter labor</t>
        </is>
      </c>
      <c r="H11" s="20" t="n">
        <v>4</v>
      </c>
      <c r="I11" s="21" t="n">
        <v>4</v>
      </c>
      <c r="J11" s="22" t="n">
        <v>124</v>
      </c>
      <c r="K11" s="22" t="n">
        <v>145</v>
      </c>
      <c r="L11" s="22" t="n">
        <v>180</v>
      </c>
      <c r="M11" s="27">
        <f>IF($A11="","",IF(OR($H11="",$I11="",$J11="",$K11=""),"",IFERROR($H11*($I11*$J11+$K11)+IF($L11="",0,$L11),"")))</f>
        <v/>
      </c>
      <c r="N11" s="28">
        <f>IF(OR($A11="",$F11=""),"",IFERROR(VLOOKUP($F11,Assumptions!$A$5:$D$7,3,FALSE),""))</f>
        <v/>
      </c>
      <c r="O11" s="27">
        <f>IF(OR($M11="",$N11=""),"",IFERROR($M11*(1+$N11),""))</f>
        <v/>
      </c>
      <c r="P11" s="25" t="n">
        <v>0.12</v>
      </c>
      <c r="Q11" s="27">
        <f>IF(OR($O11="",$P11=""),"",IFERROR($O11*(1-$P11),""))</f>
        <v/>
      </c>
      <c r="R11" s="27">
        <f>IF($Q11="","",IFERROR($Q11/12,""))</f>
        <v/>
      </c>
      <c r="S11" s="28">
        <f>IF(OR($Q11="",$M11=""),"",IFERROR(($Q11-$M11)/$Q11,""))</f>
        <v/>
      </c>
      <c r="T11" s="19" t="inlineStr">
        <is>
          <t>Shared</t>
        </is>
      </c>
      <c r="U11" s="19" t="inlineStr">
        <is>
          <t>Ready for Review</t>
        </is>
      </c>
      <c r="V11" s="29">
        <f>IF($A11="","",IF(OR($B11="",$C11="",$D11="",$E11="",$F11="",$G11="",$H11="",$I11="",$J11="",$K11="",$P11="",$T11="",$U11=""),"Check required inputs",IF($N11="","Check plan tier",IF(OR($H11&lt;&gt;IFERROR(VLOOKUP($F11,Assumptions!$A$5:$D$7,2,FALSE),$H11),$P11&gt;IFERROR(VLOOKUP($F11,Assumptions!$A$5:$D$7,4,FALSE),$P11),AND($S11&lt;&gt;"",$S11&lt;Assumptions!$B$11)),"Review scope, discount, or margin",""))))</f>
        <v/>
      </c>
    </row>
    <row r="12" ht="34" customHeight="1">
      <c r="A12" s="16" t="inlineStr">
        <is>
          <t>Fictional Lantern Clinic</t>
        </is>
      </c>
      <c r="B12" s="17" t="inlineStr">
        <is>
          <t>Fictional Reception Wing</t>
        </is>
      </c>
      <c r="C12" s="17" t="inlineStr">
        <is>
          <t>Fictional Heat Pump G, 4 tons</t>
        </is>
      </c>
      <c r="D12" s="16" t="inlineStr">
        <is>
          <t>Fictional Technician C</t>
        </is>
      </c>
      <c r="E12" s="18" t="n">
        <v>46269</v>
      </c>
      <c r="F12" s="19" t="inlineStr">
        <is>
          <t>Enhanced</t>
        </is>
      </c>
      <c r="G12" s="17" t="inlineStr">
        <is>
          <t>Three visits; filter labor; drain and control checks</t>
        </is>
      </c>
      <c r="H12" s="20" t="n">
        <v>3</v>
      </c>
      <c r="I12" s="21" t="n">
        <v>2.25</v>
      </c>
      <c r="J12" s="22" t="n">
        <v>116</v>
      </c>
      <c r="K12" s="22" t="n">
        <v>65</v>
      </c>
      <c r="L12" s="22" t="n">
        <v>50</v>
      </c>
      <c r="M12" s="23">
        <f>IF($A12="","",IF(OR($H12="",$I12="",$J12="",$K12=""),"",IFERROR($H12*($I12*$J12+$K12)+IF($L12="",0,$L12),"")))</f>
        <v/>
      </c>
      <c r="N12" s="24">
        <f>IF(OR($A12="",$F12=""),"",IFERROR(VLOOKUP($F12,Assumptions!$A$5:$D$7,3,FALSE),""))</f>
        <v/>
      </c>
      <c r="O12" s="23">
        <f>IF(OR($M12="",$N12=""),"",IFERROR($M12*(1+$N12),""))</f>
        <v/>
      </c>
      <c r="P12" s="25" t="n">
        <v>0.05</v>
      </c>
      <c r="Q12" s="23">
        <f>IF(OR($O12="",$P12=""),"",IFERROR($O12*(1-$P12),""))</f>
        <v/>
      </c>
      <c r="R12" s="23">
        <f>IF($Q12="","",IFERROR($Q12/12,""))</f>
        <v/>
      </c>
      <c r="S12" s="24">
        <f>IF(OR($Q12="",$M12=""),"",IFERROR(($Q12-$M12)/$Q12,""))</f>
        <v/>
      </c>
      <c r="T12" s="19" t="inlineStr">
        <is>
          <t>Customer</t>
        </is>
      </c>
      <c r="U12" s="19" t="inlineStr">
        <is>
          <t>Draft</t>
        </is>
      </c>
      <c r="V12" s="26">
        <f>IF($A12="","",IF(OR($B12="",$C12="",$D12="",$E12="",$F12="",$G12="",$H12="",$I12="",$J12="",$K12="",$P12="",$T12="",$U12=""),"Check required inputs",IF($N12="","Check plan tier",IF(OR($H12&lt;&gt;IFERROR(VLOOKUP($F12,Assumptions!$A$5:$D$7,2,FALSE),$H12),$P12&gt;IFERROR(VLOOKUP($F12,Assumptions!$A$5:$D$7,4,FALSE),$P12),AND($S12&lt;&gt;"",$S12&lt;Assumptions!$B$11)),"Review scope, discount, or margin",""))))</f>
        <v/>
      </c>
    </row>
    <row r="13" ht="34" customHeight="1">
      <c r="A13" s="16" t="inlineStr">
        <is>
          <t>Fictional Pebble Market</t>
        </is>
      </c>
      <c r="B13" s="17" t="inlineStr">
        <is>
          <t>Fictional Grocery Floor</t>
        </is>
      </c>
      <c r="C13" s="17" t="inlineStr">
        <is>
          <t>Fictional Packaged Unit H, 6 tons</t>
        </is>
      </c>
      <c r="D13" s="16" t="inlineStr">
        <is>
          <t>Fictional Technician D</t>
        </is>
      </c>
      <c r="E13" s="18" t="n">
        <v>46271</v>
      </c>
      <c r="F13" s="19" t="inlineStr">
        <is>
          <t>Core</t>
        </is>
      </c>
      <c r="G13" s="17" t="inlineStr">
        <is>
          <t>One seasonal inspection; filter and belt check</t>
        </is>
      </c>
      <c r="H13" s="20" t="n">
        <v>1</v>
      </c>
      <c r="I13" s="21" t="n">
        <v>2.5</v>
      </c>
      <c r="J13" s="22" t="n">
        <v>108</v>
      </c>
      <c r="K13" s="22" t="n">
        <v>55</v>
      </c>
      <c r="L13" s="22" t="n">
        <v>25</v>
      </c>
      <c r="M13" s="27">
        <f>IF($A13="","",IF(OR($H13="",$I13="",$J13="",$K13=""),"",IFERROR($H13*($I13*$J13+$K13)+IF($L13="",0,$L13),"")))</f>
        <v/>
      </c>
      <c r="N13" s="28">
        <f>IF(OR($A13="",$F13=""),"",IFERROR(VLOOKUP($F13,Assumptions!$A$5:$D$7,3,FALSE),""))</f>
        <v/>
      </c>
      <c r="O13" s="27">
        <f>IF(OR($M13="",$N13=""),"",IFERROR($M13*(1+$N13),""))</f>
        <v/>
      </c>
      <c r="P13" s="25" t="n">
        <v>0.08</v>
      </c>
      <c r="Q13" s="27">
        <f>IF(OR($O13="",$P13=""),"",IFERROR($O13*(1-$P13),""))</f>
        <v/>
      </c>
      <c r="R13" s="27">
        <f>IF($Q13="","",IFERROR($Q13/12,""))</f>
        <v/>
      </c>
      <c r="S13" s="28">
        <f>IF(OR($Q13="",$M13=""),"",IFERROR(($Q13-$M13)/$Q13,""))</f>
        <v/>
      </c>
      <c r="T13" s="19" t="inlineStr">
        <is>
          <t>To Be Confirmed</t>
        </is>
      </c>
      <c r="U13" s="19" t="inlineStr">
        <is>
          <t>Ready for Review</t>
        </is>
      </c>
      <c r="V13" s="29">
        <f>IF($A13="","",IF(OR($B13="",$C13="",$D13="",$E13="",$F13="",$G13="",$H13="",$I13="",$J13="",$K13="",$P13="",$T13="",$U13=""),"Check required inputs",IF($N13="","Check plan tier",IF(OR($H13&lt;&gt;IFERROR(VLOOKUP($F13,Assumptions!$A$5:$D$7,2,FALSE),$H13),$P13&gt;IFERROR(VLOOKUP($F13,Assumptions!$A$5:$D$7,4,FALSE),$P13),AND($S13&lt;&gt;"",$S13&lt;Assumptions!$B$11)),"Review scope, discount, or margin",""))))</f>
        <v/>
      </c>
    </row>
    <row r="14" ht="34" customHeight="1">
      <c r="A14" s="16" t="inlineStr">
        <is>
          <t>Fictional Cloud Nine Workshop</t>
        </is>
      </c>
      <c r="B14" s="17" t="inlineStr">
        <is>
          <t>Fictional Assembly Area</t>
        </is>
      </c>
      <c r="C14" s="17" t="inlineStr">
        <is>
          <t>Fictional Mini-Split Group J, four zones</t>
        </is>
      </c>
      <c r="D14" s="16" t="inlineStr">
        <is>
          <t>Fictional Technician A</t>
        </is>
      </c>
      <c r="E14" s="18" t="n">
        <v>46273</v>
      </c>
      <c r="F14" s="19" t="inlineStr">
        <is>
          <t>Enhanced</t>
        </is>
      </c>
      <c r="G14" s="17" t="inlineStr">
        <is>
          <t>Two visits; four-zone cleaning and control check</t>
        </is>
      </c>
      <c r="H14" s="20" t="n">
        <v>2</v>
      </c>
      <c r="I14" s="21" t="n">
        <v>4.5</v>
      </c>
      <c r="J14" s="22" t="n">
        <v>114</v>
      </c>
      <c r="K14" s="22" t="n">
        <v>90</v>
      </c>
      <c r="L14" s="22" t="n">
        <v>75</v>
      </c>
      <c r="M14" s="23">
        <f>IF($A14="","",IF(OR($H14="",$I14="",$J14="",$K14=""),"",IFERROR($H14*($I14*$J14+$K14)+IF($L14="",0,$L14),"")))</f>
        <v/>
      </c>
      <c r="N14" s="24">
        <f>IF(OR($A14="",$F14=""),"",IFERROR(VLOOKUP($F14,Assumptions!$A$5:$D$7,3,FALSE),""))</f>
        <v/>
      </c>
      <c r="O14" s="23">
        <f>IF(OR($M14="",$N14=""),"",IFERROR($M14*(1+$N14),""))</f>
        <v/>
      </c>
      <c r="P14" s="25" t="n">
        <v>0</v>
      </c>
      <c r="Q14" s="23">
        <f>IF(OR($O14="",$P14=""),"",IFERROR($O14*(1-$P14),""))</f>
        <v/>
      </c>
      <c r="R14" s="23">
        <f>IF($Q14="","",IFERROR($Q14/12,""))</f>
        <v/>
      </c>
      <c r="S14" s="24">
        <f>IF(OR($Q14="",$M14=""),"",IFERROR(($Q14-$M14)/$Q14,""))</f>
        <v/>
      </c>
      <c r="T14" s="19" t="inlineStr">
        <is>
          <t>Contractor</t>
        </is>
      </c>
      <c r="U14" s="19" t="inlineStr">
        <is>
          <t>Accepted</t>
        </is>
      </c>
      <c r="V14" s="26">
        <f>IF($A14="","",IF(OR($B14="",$C14="",$D14="",$E14="",$F14="",$G14="",$H14="",$I14="",$J14="",$K14="",$P14="",$T14="",$U14=""),"Check required inputs",IF($N14="","Check plan tier",IF(OR($H14&lt;&gt;IFERROR(VLOOKUP($F14,Assumptions!$A$5:$D$7,2,FALSE),$H14),$P14&gt;IFERROR(VLOOKUP($F14,Assumptions!$A$5:$D$7,4,FALSE),$P14),AND($S14&lt;&gt;"",$S14&lt;Assumptions!$B$11)),"Review scope, discount, or margin",""))))</f>
        <v/>
      </c>
    </row>
    <row r="15" ht="34" customHeight="1">
      <c r="A15" s="16" t="inlineStr">
        <is>
          <t>Fictional Paper Kite Cafe</t>
        </is>
      </c>
      <c r="B15" s="17" t="inlineStr">
        <is>
          <t>Fictional Dining Area</t>
        </is>
      </c>
      <c r="C15" s="17" t="inlineStr">
        <is>
          <t>Fictional RTU-K, 5 tons</t>
        </is>
      </c>
      <c r="D15" s="16" t="inlineStr">
        <is>
          <t>Fictional Technician B</t>
        </is>
      </c>
      <c r="E15" s="18" t="n">
        <v>46275</v>
      </c>
      <c r="F15" s="19" t="inlineStr">
        <is>
          <t>Premier</t>
        </is>
      </c>
      <c r="G15" s="17" t="inlineStr">
        <is>
          <t>Four visits; filter labor; coil, belt, and drain checks</t>
        </is>
      </c>
      <c r="H15" s="20" t="n">
        <v>4</v>
      </c>
      <c r="I15" s="21" t="n">
        <v>3</v>
      </c>
      <c r="J15" s="22" t="n">
        <v>120</v>
      </c>
      <c r="K15" s="22" t="n">
        <v>100</v>
      </c>
      <c r="L15" s="22" t="n">
        <v>100</v>
      </c>
      <c r="M15" s="27">
        <f>IF($A15="","",IF(OR($H15="",$I15="",$J15="",$K15=""),"",IFERROR($H15*($I15*$J15+$K15)+IF($L15="",0,$L15),"")))</f>
        <v/>
      </c>
      <c r="N15" s="28">
        <f>IF(OR($A15="",$F15=""),"",IFERROR(VLOOKUP($F15,Assumptions!$A$5:$D$7,3,FALSE),""))</f>
        <v/>
      </c>
      <c r="O15" s="27">
        <f>IF(OR($M15="",$N15=""),"",IFERROR($M15*(1+$N15),""))</f>
        <v/>
      </c>
      <c r="P15" s="25" t="n">
        <v>0.15</v>
      </c>
      <c r="Q15" s="27">
        <f>IF(OR($O15="",$P15=""),"",IFERROR($O15*(1-$P15),""))</f>
        <v/>
      </c>
      <c r="R15" s="27">
        <f>IF($Q15="","",IFERROR($Q15/12,""))</f>
        <v/>
      </c>
      <c r="S15" s="28">
        <f>IF(OR($Q15="",$M15=""),"",IFERROR(($Q15-$M15)/$Q15,""))</f>
        <v/>
      </c>
      <c r="T15" s="19" t="inlineStr">
        <is>
          <t>Shared</t>
        </is>
      </c>
      <c r="U15" s="19" t="inlineStr">
        <is>
          <t>Draft</t>
        </is>
      </c>
      <c r="V15" s="29">
        <f>IF($A15="","",IF(OR($B15="",$C15="",$D15="",$E15="",$F15="",$G15="",$H15="",$I15="",$J15="",$K15="",$P15="",$T15="",$U15=""),"Check required inputs",IF($N15="","Check plan tier",IF(OR($H15&lt;&gt;IFERROR(VLOOKUP($F15,Assumptions!$A$5:$D$7,2,FALSE),$H15),$P15&gt;IFERROR(VLOOKUP($F15,Assumptions!$A$5:$D$7,4,FALSE),$P15),AND($S15&lt;&gt;"",$S15&lt;Assumptions!$B$11)),"Review scope, discount, or margin",""))))</f>
        <v/>
      </c>
    </row>
    <row r="16" ht="34" customHeight="1">
      <c r="A16" s="16" t="n"/>
      <c r="B16" s="17" t="n"/>
      <c r="C16" s="17" t="n"/>
      <c r="D16" s="16" t="n"/>
      <c r="E16" s="18" t="n"/>
      <c r="F16" s="19" t="n"/>
      <c r="G16" s="17" t="n"/>
      <c r="H16" s="20" t="n"/>
      <c r="I16" s="21" t="n"/>
      <c r="J16" s="22" t="n"/>
      <c r="K16" s="22" t="n"/>
      <c r="L16" s="22" t="n"/>
      <c r="M16" s="23">
        <f>IF($A16="","",IF(OR($H16="",$I16="",$J16="",$K16=""),"",IFERROR($H16*($I16*$J16+$K16)+IF($L16="",0,$L16),"")))</f>
        <v/>
      </c>
      <c r="N16" s="24">
        <f>IF(OR($A16="",$F16=""),"",IFERROR(VLOOKUP($F16,Assumptions!$A$5:$D$7,3,FALSE),""))</f>
        <v/>
      </c>
      <c r="O16" s="23">
        <f>IF(OR($M16="",$N16=""),"",IFERROR($M16*(1+$N16),""))</f>
        <v/>
      </c>
      <c r="P16" s="25" t="n"/>
      <c r="Q16" s="23">
        <f>IF(OR($O16="",$P16=""),"",IFERROR($O16*(1-$P16),""))</f>
        <v/>
      </c>
      <c r="R16" s="23">
        <f>IF($Q16="","",IFERROR($Q16/12,""))</f>
        <v/>
      </c>
      <c r="S16" s="24">
        <f>IF(OR($Q16="",$M16=""),"",IFERROR(($Q16-$M16)/$Q16,""))</f>
        <v/>
      </c>
      <c r="T16" s="19" t="n"/>
      <c r="U16" s="19" t="n"/>
      <c r="V16" s="26">
        <f>IF($A16="","",IF(OR($B16="",$C16="",$D16="",$E16="",$F16="",$G16="",$H16="",$I16="",$J16="",$K16="",$P16="",$T16="",$U16=""),"Check required inputs",IF($N16="","Check plan tier",IF(OR($H16&lt;&gt;IFERROR(VLOOKUP($F16,Assumptions!$A$5:$D$7,2,FALSE),$H16),$P16&gt;IFERROR(VLOOKUP($F16,Assumptions!$A$5:$D$7,4,FALSE),$P16),AND($S16&lt;&gt;"",$S16&lt;Assumptions!$B$11)),"Review scope, discount, or margin",""))))</f>
        <v/>
      </c>
    </row>
    <row r="17" ht="34" customHeight="1">
      <c r="A17" s="16" t="n"/>
      <c r="B17" s="17" t="n"/>
      <c r="C17" s="17" t="n"/>
      <c r="D17" s="16" t="n"/>
      <c r="E17" s="18" t="n"/>
      <c r="F17" s="19" t="n"/>
      <c r="G17" s="17" t="n"/>
      <c r="H17" s="20" t="n"/>
      <c r="I17" s="21" t="n"/>
      <c r="J17" s="22" t="n"/>
      <c r="K17" s="22" t="n"/>
      <c r="L17" s="22" t="n"/>
      <c r="M17" s="27">
        <f>IF($A17="","",IF(OR($H17="",$I17="",$J17="",$K17=""),"",IFERROR($H17*($I17*$J17+$K17)+IF($L17="",0,$L17),"")))</f>
        <v/>
      </c>
      <c r="N17" s="28">
        <f>IF(OR($A17="",$F17=""),"",IFERROR(VLOOKUP($F17,Assumptions!$A$5:$D$7,3,FALSE),""))</f>
        <v/>
      </c>
      <c r="O17" s="27">
        <f>IF(OR($M17="",$N17=""),"",IFERROR($M17*(1+$N17),""))</f>
        <v/>
      </c>
      <c r="P17" s="25" t="n"/>
      <c r="Q17" s="27">
        <f>IF(OR($O17="",$P17=""),"",IFERROR($O17*(1-$P17),""))</f>
        <v/>
      </c>
      <c r="R17" s="27">
        <f>IF($Q17="","",IFERROR($Q17/12,""))</f>
        <v/>
      </c>
      <c r="S17" s="28">
        <f>IF(OR($Q17="",$M17=""),"",IFERROR(($Q17-$M17)/$Q17,""))</f>
        <v/>
      </c>
      <c r="T17" s="19" t="n"/>
      <c r="U17" s="19" t="n"/>
      <c r="V17" s="29">
        <f>IF($A17="","",IF(OR($B17="",$C17="",$D17="",$E17="",$F17="",$G17="",$H17="",$I17="",$J17="",$K17="",$P17="",$T17="",$U17=""),"Check required inputs",IF($N17="","Check plan tier",IF(OR($H17&lt;&gt;IFERROR(VLOOKUP($F17,Assumptions!$A$5:$D$7,2,FALSE),$H17),$P17&gt;IFERROR(VLOOKUP($F17,Assumptions!$A$5:$D$7,4,FALSE),$P17),AND($S17&lt;&gt;"",$S17&lt;Assumptions!$B$11)),"Review scope, discount, or margin",""))))</f>
        <v/>
      </c>
    </row>
    <row r="18" ht="34" customHeight="1">
      <c r="A18" s="16" t="n"/>
      <c r="B18" s="17" t="n"/>
      <c r="C18" s="17" t="n"/>
      <c r="D18" s="16" t="n"/>
      <c r="E18" s="18" t="n"/>
      <c r="F18" s="19" t="n"/>
      <c r="G18" s="17" t="n"/>
      <c r="H18" s="20" t="n"/>
      <c r="I18" s="21" t="n"/>
      <c r="J18" s="22" t="n"/>
      <c r="K18" s="22" t="n"/>
      <c r="L18" s="22" t="n"/>
      <c r="M18" s="23">
        <f>IF($A18="","",IF(OR($H18="",$I18="",$J18="",$K18=""),"",IFERROR($H18*($I18*$J18+$K18)+IF($L18="",0,$L18),"")))</f>
        <v/>
      </c>
      <c r="N18" s="24">
        <f>IF(OR($A18="",$F18=""),"",IFERROR(VLOOKUP($F18,Assumptions!$A$5:$D$7,3,FALSE),""))</f>
        <v/>
      </c>
      <c r="O18" s="23">
        <f>IF(OR($M18="",$N18=""),"",IFERROR($M18*(1+$N18),""))</f>
        <v/>
      </c>
      <c r="P18" s="25" t="n"/>
      <c r="Q18" s="23">
        <f>IF(OR($O18="",$P18=""),"",IFERROR($O18*(1-$P18),""))</f>
        <v/>
      </c>
      <c r="R18" s="23">
        <f>IF($Q18="","",IFERROR($Q18/12,""))</f>
        <v/>
      </c>
      <c r="S18" s="24">
        <f>IF(OR($Q18="",$M18=""),"",IFERROR(($Q18-$M18)/$Q18,""))</f>
        <v/>
      </c>
      <c r="T18" s="19" t="n"/>
      <c r="U18" s="19" t="n"/>
      <c r="V18" s="26">
        <f>IF($A18="","",IF(OR($B18="",$C18="",$D18="",$E18="",$F18="",$G18="",$H18="",$I18="",$J18="",$K18="",$P18="",$T18="",$U18=""),"Check required inputs",IF($N18="","Check plan tier",IF(OR($H18&lt;&gt;IFERROR(VLOOKUP($F18,Assumptions!$A$5:$D$7,2,FALSE),$H18),$P18&gt;IFERROR(VLOOKUP($F18,Assumptions!$A$5:$D$7,4,FALSE),$P18),AND($S18&lt;&gt;"",$S18&lt;Assumptions!$B$11)),"Review scope, discount, or margin",""))))</f>
        <v/>
      </c>
    </row>
    <row r="19" ht="34" customHeight="1">
      <c r="A19" s="16" t="n"/>
      <c r="B19" s="17" t="n"/>
      <c r="C19" s="17" t="n"/>
      <c r="D19" s="16" t="n"/>
      <c r="E19" s="18" t="n"/>
      <c r="F19" s="19" t="n"/>
      <c r="G19" s="17" t="n"/>
      <c r="H19" s="20" t="n"/>
      <c r="I19" s="21" t="n"/>
      <c r="J19" s="22" t="n"/>
      <c r="K19" s="22" t="n"/>
      <c r="L19" s="22" t="n"/>
      <c r="M19" s="27">
        <f>IF($A19="","",IF(OR($H19="",$I19="",$J19="",$K19=""),"",IFERROR($H19*($I19*$J19+$K19)+IF($L19="",0,$L19),"")))</f>
        <v/>
      </c>
      <c r="N19" s="28">
        <f>IF(OR($A19="",$F19=""),"",IFERROR(VLOOKUP($F19,Assumptions!$A$5:$D$7,3,FALSE),""))</f>
        <v/>
      </c>
      <c r="O19" s="27">
        <f>IF(OR($M19="",$N19=""),"",IFERROR($M19*(1+$N19),""))</f>
        <v/>
      </c>
      <c r="P19" s="25" t="n"/>
      <c r="Q19" s="27">
        <f>IF(OR($O19="",$P19=""),"",IFERROR($O19*(1-$P19),""))</f>
        <v/>
      </c>
      <c r="R19" s="27">
        <f>IF($Q19="","",IFERROR($Q19/12,""))</f>
        <v/>
      </c>
      <c r="S19" s="28">
        <f>IF(OR($Q19="",$M19=""),"",IFERROR(($Q19-$M19)/$Q19,""))</f>
        <v/>
      </c>
      <c r="T19" s="19" t="n"/>
      <c r="U19" s="19" t="n"/>
      <c r="V19" s="29">
        <f>IF($A19="","",IF(OR($B19="",$C19="",$D19="",$E19="",$F19="",$G19="",$H19="",$I19="",$J19="",$K19="",$P19="",$T19="",$U19=""),"Check required inputs",IF($N19="","Check plan tier",IF(OR($H19&lt;&gt;IFERROR(VLOOKUP($F19,Assumptions!$A$5:$D$7,2,FALSE),$H19),$P19&gt;IFERROR(VLOOKUP($F19,Assumptions!$A$5:$D$7,4,FALSE),$P19),AND($S19&lt;&gt;"",$S19&lt;Assumptions!$B$11)),"Review scope, discount, or margin",""))))</f>
        <v/>
      </c>
    </row>
    <row r="20" ht="34" customHeight="1">
      <c r="A20" s="16" t="n"/>
      <c r="B20" s="17" t="n"/>
      <c r="C20" s="17" t="n"/>
      <c r="D20" s="16" t="n"/>
      <c r="E20" s="18" t="n"/>
      <c r="F20" s="19" t="n"/>
      <c r="G20" s="17" t="n"/>
      <c r="H20" s="20" t="n"/>
      <c r="I20" s="21" t="n"/>
      <c r="J20" s="22" t="n"/>
      <c r="K20" s="22" t="n"/>
      <c r="L20" s="22" t="n"/>
      <c r="M20" s="23">
        <f>IF($A20="","",IF(OR($H20="",$I20="",$J20="",$K20=""),"",IFERROR($H20*($I20*$J20+$K20)+IF($L20="",0,$L20),"")))</f>
        <v/>
      </c>
      <c r="N20" s="24">
        <f>IF(OR($A20="",$F20=""),"",IFERROR(VLOOKUP($F20,Assumptions!$A$5:$D$7,3,FALSE),""))</f>
        <v/>
      </c>
      <c r="O20" s="23">
        <f>IF(OR($M20="",$N20=""),"",IFERROR($M20*(1+$N20),""))</f>
        <v/>
      </c>
      <c r="P20" s="25" t="n"/>
      <c r="Q20" s="23">
        <f>IF(OR($O20="",$P20=""),"",IFERROR($O20*(1-$P20),""))</f>
        <v/>
      </c>
      <c r="R20" s="23">
        <f>IF($Q20="","",IFERROR($Q20/12,""))</f>
        <v/>
      </c>
      <c r="S20" s="24">
        <f>IF(OR($Q20="",$M20=""),"",IFERROR(($Q20-$M20)/$Q20,""))</f>
        <v/>
      </c>
      <c r="T20" s="19" t="n"/>
      <c r="U20" s="19" t="n"/>
      <c r="V20" s="26">
        <f>IF($A20="","",IF(OR($B20="",$C20="",$D20="",$E20="",$F20="",$G20="",$H20="",$I20="",$J20="",$K20="",$P20="",$T20="",$U20=""),"Check required inputs",IF($N20="","Check plan tier",IF(OR($H20&lt;&gt;IFERROR(VLOOKUP($F20,Assumptions!$A$5:$D$7,2,FALSE),$H20),$P20&gt;IFERROR(VLOOKUP($F20,Assumptions!$A$5:$D$7,4,FALSE),$P20),AND($S20&lt;&gt;"",$S20&lt;Assumptions!$B$11)),"Review scope, discount, or margin",""))))</f>
        <v/>
      </c>
    </row>
    <row r="21" ht="34" customHeight="1">
      <c r="A21" s="16" t="n"/>
      <c r="B21" s="17" t="n"/>
      <c r="C21" s="17" t="n"/>
      <c r="D21" s="16" t="n"/>
      <c r="E21" s="18" t="n"/>
      <c r="F21" s="19" t="n"/>
      <c r="G21" s="17" t="n"/>
      <c r="H21" s="20" t="n"/>
      <c r="I21" s="21" t="n"/>
      <c r="J21" s="22" t="n"/>
      <c r="K21" s="22" t="n"/>
      <c r="L21" s="22" t="n"/>
      <c r="M21" s="27">
        <f>IF($A21="","",IF(OR($H21="",$I21="",$J21="",$K21=""),"",IFERROR($H21*($I21*$J21+$K21)+IF($L21="",0,$L21),"")))</f>
        <v/>
      </c>
      <c r="N21" s="28">
        <f>IF(OR($A21="",$F21=""),"",IFERROR(VLOOKUP($F21,Assumptions!$A$5:$D$7,3,FALSE),""))</f>
        <v/>
      </c>
      <c r="O21" s="27">
        <f>IF(OR($M21="",$N21=""),"",IFERROR($M21*(1+$N21),""))</f>
        <v/>
      </c>
      <c r="P21" s="25" t="n"/>
      <c r="Q21" s="27">
        <f>IF(OR($O21="",$P21=""),"",IFERROR($O21*(1-$P21),""))</f>
        <v/>
      </c>
      <c r="R21" s="27">
        <f>IF($Q21="","",IFERROR($Q21/12,""))</f>
        <v/>
      </c>
      <c r="S21" s="28">
        <f>IF(OR($Q21="",$M21=""),"",IFERROR(($Q21-$M21)/$Q21,""))</f>
        <v/>
      </c>
      <c r="T21" s="19" t="n"/>
      <c r="U21" s="19" t="n"/>
      <c r="V21" s="29">
        <f>IF($A21="","",IF(OR($B21="",$C21="",$D21="",$E21="",$F21="",$G21="",$H21="",$I21="",$J21="",$K21="",$P21="",$T21="",$U21=""),"Check required inputs",IF($N21="","Check plan tier",IF(OR($H21&lt;&gt;IFERROR(VLOOKUP($F21,Assumptions!$A$5:$D$7,2,FALSE),$H21),$P21&gt;IFERROR(VLOOKUP($F21,Assumptions!$A$5:$D$7,4,FALSE),$P21),AND($S21&lt;&gt;"",$S21&lt;Assumptions!$B$11)),"Review scope, discount, or margin",""))))</f>
        <v/>
      </c>
    </row>
    <row r="22" ht="34" customHeight="1">
      <c r="A22" s="16" t="n"/>
      <c r="B22" s="17" t="n"/>
      <c r="C22" s="17" t="n"/>
      <c r="D22" s="16" t="n"/>
      <c r="E22" s="18" t="n"/>
      <c r="F22" s="19" t="n"/>
      <c r="G22" s="17" t="n"/>
      <c r="H22" s="20" t="n"/>
      <c r="I22" s="21" t="n"/>
      <c r="J22" s="22" t="n"/>
      <c r="K22" s="22" t="n"/>
      <c r="L22" s="22" t="n"/>
      <c r="M22" s="23">
        <f>IF($A22="","",IF(OR($H22="",$I22="",$J22="",$K22=""),"",IFERROR($H22*($I22*$J22+$K22)+IF($L22="",0,$L22),"")))</f>
        <v/>
      </c>
      <c r="N22" s="24">
        <f>IF(OR($A22="",$F22=""),"",IFERROR(VLOOKUP($F22,Assumptions!$A$5:$D$7,3,FALSE),""))</f>
        <v/>
      </c>
      <c r="O22" s="23">
        <f>IF(OR($M22="",$N22=""),"",IFERROR($M22*(1+$N22),""))</f>
        <v/>
      </c>
      <c r="P22" s="25" t="n"/>
      <c r="Q22" s="23">
        <f>IF(OR($O22="",$P22=""),"",IFERROR($O22*(1-$P22),""))</f>
        <v/>
      </c>
      <c r="R22" s="23">
        <f>IF($Q22="","",IFERROR($Q22/12,""))</f>
        <v/>
      </c>
      <c r="S22" s="24">
        <f>IF(OR($Q22="",$M22=""),"",IFERROR(($Q22-$M22)/$Q22,""))</f>
        <v/>
      </c>
      <c r="T22" s="19" t="n"/>
      <c r="U22" s="19" t="n"/>
      <c r="V22" s="26">
        <f>IF($A22="","",IF(OR($B22="",$C22="",$D22="",$E22="",$F22="",$G22="",$H22="",$I22="",$J22="",$K22="",$P22="",$T22="",$U22=""),"Check required inputs",IF($N22="","Check plan tier",IF(OR($H22&lt;&gt;IFERROR(VLOOKUP($F22,Assumptions!$A$5:$D$7,2,FALSE),$H22),$P22&gt;IFERROR(VLOOKUP($F22,Assumptions!$A$5:$D$7,4,FALSE),$P22),AND($S22&lt;&gt;"",$S22&lt;Assumptions!$B$11)),"Review scope, discount, or margin",""))))</f>
        <v/>
      </c>
    </row>
    <row r="23" ht="34" customHeight="1">
      <c r="A23" s="16" t="n"/>
      <c r="B23" s="17" t="n"/>
      <c r="C23" s="17" t="n"/>
      <c r="D23" s="16" t="n"/>
      <c r="E23" s="18" t="n"/>
      <c r="F23" s="19" t="n"/>
      <c r="G23" s="17" t="n"/>
      <c r="H23" s="20" t="n"/>
      <c r="I23" s="21" t="n"/>
      <c r="J23" s="22" t="n"/>
      <c r="K23" s="22" t="n"/>
      <c r="L23" s="22" t="n"/>
      <c r="M23" s="27">
        <f>IF($A23="","",IF(OR($H23="",$I23="",$J23="",$K23=""),"",IFERROR($H23*($I23*$J23+$K23)+IF($L23="",0,$L23),"")))</f>
        <v/>
      </c>
      <c r="N23" s="28">
        <f>IF(OR($A23="",$F23=""),"",IFERROR(VLOOKUP($F23,Assumptions!$A$5:$D$7,3,FALSE),""))</f>
        <v/>
      </c>
      <c r="O23" s="27">
        <f>IF(OR($M23="",$N23=""),"",IFERROR($M23*(1+$N23),""))</f>
        <v/>
      </c>
      <c r="P23" s="25" t="n"/>
      <c r="Q23" s="27">
        <f>IF(OR($O23="",$P23=""),"",IFERROR($O23*(1-$P23),""))</f>
        <v/>
      </c>
      <c r="R23" s="27">
        <f>IF($Q23="","",IFERROR($Q23/12,""))</f>
        <v/>
      </c>
      <c r="S23" s="28">
        <f>IF(OR($Q23="",$M23=""),"",IFERROR(($Q23-$M23)/$Q23,""))</f>
        <v/>
      </c>
      <c r="T23" s="19" t="n"/>
      <c r="U23" s="19" t="n"/>
      <c r="V23" s="29">
        <f>IF($A23="","",IF(OR($B23="",$C23="",$D23="",$E23="",$F23="",$G23="",$H23="",$I23="",$J23="",$K23="",$P23="",$T23="",$U23=""),"Check required inputs",IF($N23="","Check plan tier",IF(OR($H23&lt;&gt;IFERROR(VLOOKUP($F23,Assumptions!$A$5:$D$7,2,FALSE),$H23),$P23&gt;IFERROR(VLOOKUP($F23,Assumptions!$A$5:$D$7,4,FALSE),$P23),AND($S23&lt;&gt;"",$S23&lt;Assumptions!$B$11)),"Review scope, discount, or margin",""))))</f>
        <v/>
      </c>
    </row>
    <row r="24" ht="34" customHeight="1">
      <c r="A24" s="16" t="n"/>
      <c r="B24" s="17" t="n"/>
      <c r="C24" s="17" t="n"/>
      <c r="D24" s="16" t="n"/>
      <c r="E24" s="18" t="n"/>
      <c r="F24" s="19" t="n"/>
      <c r="G24" s="17" t="n"/>
      <c r="H24" s="20" t="n"/>
      <c r="I24" s="21" t="n"/>
      <c r="J24" s="22" t="n"/>
      <c r="K24" s="22" t="n"/>
      <c r="L24" s="22" t="n"/>
      <c r="M24" s="23">
        <f>IF($A24="","",IF(OR($H24="",$I24="",$J24="",$K24=""),"",IFERROR($H24*($I24*$J24+$K24)+IF($L24="",0,$L24),"")))</f>
        <v/>
      </c>
      <c r="N24" s="24">
        <f>IF(OR($A24="",$F24=""),"",IFERROR(VLOOKUP($F24,Assumptions!$A$5:$D$7,3,FALSE),""))</f>
        <v/>
      </c>
      <c r="O24" s="23">
        <f>IF(OR($M24="",$N24=""),"",IFERROR($M24*(1+$N24),""))</f>
        <v/>
      </c>
      <c r="P24" s="25" t="n"/>
      <c r="Q24" s="23">
        <f>IF(OR($O24="",$P24=""),"",IFERROR($O24*(1-$P24),""))</f>
        <v/>
      </c>
      <c r="R24" s="23">
        <f>IF($Q24="","",IFERROR($Q24/12,""))</f>
        <v/>
      </c>
      <c r="S24" s="24">
        <f>IF(OR($Q24="",$M24=""),"",IFERROR(($Q24-$M24)/$Q24,""))</f>
        <v/>
      </c>
      <c r="T24" s="19" t="n"/>
      <c r="U24" s="19" t="n"/>
      <c r="V24" s="26">
        <f>IF($A24="","",IF(OR($B24="",$C24="",$D24="",$E24="",$F24="",$G24="",$H24="",$I24="",$J24="",$K24="",$P24="",$T24="",$U24=""),"Check required inputs",IF($N24="","Check plan tier",IF(OR($H24&lt;&gt;IFERROR(VLOOKUP($F24,Assumptions!$A$5:$D$7,2,FALSE),$H24),$P24&gt;IFERROR(VLOOKUP($F24,Assumptions!$A$5:$D$7,4,FALSE),$P24),AND($S24&lt;&gt;"",$S24&lt;Assumptions!$B$11)),"Review scope, discount, or margin",""))))</f>
        <v/>
      </c>
    </row>
    <row r="25" ht="34" customHeight="1">
      <c r="A25" s="16" t="n"/>
      <c r="B25" s="17" t="n"/>
      <c r="C25" s="17" t="n"/>
      <c r="D25" s="16" t="n"/>
      <c r="E25" s="18" t="n"/>
      <c r="F25" s="19" t="n"/>
      <c r="G25" s="17" t="n"/>
      <c r="H25" s="20" t="n"/>
      <c r="I25" s="21" t="n"/>
      <c r="J25" s="22" t="n"/>
      <c r="K25" s="22" t="n"/>
      <c r="L25" s="22" t="n"/>
      <c r="M25" s="27">
        <f>IF($A25="","",IF(OR($H25="",$I25="",$J25="",$K25=""),"",IFERROR($H25*($I25*$J25+$K25)+IF($L25="",0,$L25),"")))</f>
        <v/>
      </c>
      <c r="N25" s="28">
        <f>IF(OR($A25="",$F25=""),"",IFERROR(VLOOKUP($F25,Assumptions!$A$5:$D$7,3,FALSE),""))</f>
        <v/>
      </c>
      <c r="O25" s="27">
        <f>IF(OR($M25="",$N25=""),"",IFERROR($M25*(1+$N25),""))</f>
        <v/>
      </c>
      <c r="P25" s="25" t="n"/>
      <c r="Q25" s="27">
        <f>IF(OR($O25="",$P25=""),"",IFERROR($O25*(1-$P25),""))</f>
        <v/>
      </c>
      <c r="R25" s="27">
        <f>IF($Q25="","",IFERROR($Q25/12,""))</f>
        <v/>
      </c>
      <c r="S25" s="28">
        <f>IF(OR($Q25="",$M25=""),"",IFERROR(($Q25-$M25)/$Q25,""))</f>
        <v/>
      </c>
      <c r="T25" s="19" t="n"/>
      <c r="U25" s="19" t="n"/>
      <c r="V25" s="29">
        <f>IF($A25="","",IF(OR($B25="",$C25="",$D25="",$E25="",$F25="",$G25="",$H25="",$I25="",$J25="",$K25="",$P25="",$T25="",$U25=""),"Check required inputs",IF($N25="","Check plan tier",IF(OR($H25&lt;&gt;IFERROR(VLOOKUP($F25,Assumptions!$A$5:$D$7,2,FALSE),$H25),$P25&gt;IFERROR(VLOOKUP($F25,Assumptions!$A$5:$D$7,4,FALSE),$P25),AND($S25&lt;&gt;"",$S25&lt;Assumptions!$B$11)),"Review scope, discount, or margin",""))))</f>
        <v/>
      </c>
    </row>
    <row r="26" ht="34" customHeight="1">
      <c r="A26" s="16" t="n"/>
      <c r="B26" s="17" t="n"/>
      <c r="C26" s="17" t="n"/>
      <c r="D26" s="16" t="n"/>
      <c r="E26" s="18" t="n"/>
      <c r="F26" s="19" t="n"/>
      <c r="G26" s="17" t="n"/>
      <c r="H26" s="20" t="n"/>
      <c r="I26" s="21" t="n"/>
      <c r="J26" s="22" t="n"/>
      <c r="K26" s="22" t="n"/>
      <c r="L26" s="22" t="n"/>
      <c r="M26" s="23">
        <f>IF($A26="","",IF(OR($H26="",$I26="",$J26="",$K26=""),"",IFERROR($H26*($I26*$J26+$K26)+IF($L26="",0,$L26),"")))</f>
        <v/>
      </c>
      <c r="N26" s="24">
        <f>IF(OR($A26="",$F26=""),"",IFERROR(VLOOKUP($F26,Assumptions!$A$5:$D$7,3,FALSE),""))</f>
        <v/>
      </c>
      <c r="O26" s="23">
        <f>IF(OR($M26="",$N26=""),"",IFERROR($M26*(1+$N26),""))</f>
        <v/>
      </c>
      <c r="P26" s="25" t="n"/>
      <c r="Q26" s="23">
        <f>IF(OR($O26="",$P26=""),"",IFERROR($O26*(1-$P26),""))</f>
        <v/>
      </c>
      <c r="R26" s="23">
        <f>IF($Q26="","",IFERROR($Q26/12,""))</f>
        <v/>
      </c>
      <c r="S26" s="24">
        <f>IF(OR($Q26="",$M26=""),"",IFERROR(($Q26-$M26)/$Q26,""))</f>
        <v/>
      </c>
      <c r="T26" s="19" t="n"/>
      <c r="U26" s="19" t="n"/>
      <c r="V26" s="26">
        <f>IF($A26="","",IF(OR($B26="",$C26="",$D26="",$E26="",$F26="",$G26="",$H26="",$I26="",$J26="",$K26="",$P26="",$T26="",$U26=""),"Check required inputs",IF($N26="","Check plan tier",IF(OR($H26&lt;&gt;IFERROR(VLOOKUP($F26,Assumptions!$A$5:$D$7,2,FALSE),$H26),$P26&gt;IFERROR(VLOOKUP($F26,Assumptions!$A$5:$D$7,4,FALSE),$P26),AND($S26&lt;&gt;"",$S26&lt;Assumptions!$B$11)),"Review scope, discount, or margin",""))))</f>
        <v/>
      </c>
    </row>
    <row r="27" ht="34" customHeight="1">
      <c r="A27" s="16" t="n"/>
      <c r="B27" s="17" t="n"/>
      <c r="C27" s="17" t="n"/>
      <c r="D27" s="16" t="n"/>
      <c r="E27" s="18" t="n"/>
      <c r="F27" s="19" t="n"/>
      <c r="G27" s="17" t="n"/>
      <c r="H27" s="20" t="n"/>
      <c r="I27" s="21" t="n"/>
      <c r="J27" s="22" t="n"/>
      <c r="K27" s="22" t="n"/>
      <c r="L27" s="22" t="n"/>
      <c r="M27" s="27">
        <f>IF($A27="","",IF(OR($H27="",$I27="",$J27="",$K27=""),"",IFERROR($H27*($I27*$J27+$K27)+IF($L27="",0,$L27),"")))</f>
        <v/>
      </c>
      <c r="N27" s="28">
        <f>IF(OR($A27="",$F27=""),"",IFERROR(VLOOKUP($F27,Assumptions!$A$5:$D$7,3,FALSE),""))</f>
        <v/>
      </c>
      <c r="O27" s="27">
        <f>IF(OR($M27="",$N27=""),"",IFERROR($M27*(1+$N27),""))</f>
        <v/>
      </c>
      <c r="P27" s="25" t="n"/>
      <c r="Q27" s="27">
        <f>IF(OR($O27="",$P27=""),"",IFERROR($O27*(1-$P27),""))</f>
        <v/>
      </c>
      <c r="R27" s="27">
        <f>IF($Q27="","",IFERROR($Q27/12,""))</f>
        <v/>
      </c>
      <c r="S27" s="28">
        <f>IF(OR($Q27="",$M27=""),"",IFERROR(($Q27-$M27)/$Q27,""))</f>
        <v/>
      </c>
      <c r="T27" s="19" t="n"/>
      <c r="U27" s="19" t="n"/>
      <c r="V27" s="29">
        <f>IF($A27="","",IF(OR($B27="",$C27="",$D27="",$E27="",$F27="",$G27="",$H27="",$I27="",$J27="",$K27="",$P27="",$T27="",$U27=""),"Check required inputs",IF($N27="","Check plan tier",IF(OR($H27&lt;&gt;IFERROR(VLOOKUP($F27,Assumptions!$A$5:$D$7,2,FALSE),$H27),$P27&gt;IFERROR(VLOOKUP($F27,Assumptions!$A$5:$D$7,4,FALSE),$P27),AND($S27&lt;&gt;"",$S27&lt;Assumptions!$B$11)),"Review scope, discount, or margin",""))))</f>
        <v/>
      </c>
    </row>
    <row r="28" ht="34" customHeight="1">
      <c r="A28" s="16" t="n"/>
      <c r="B28" s="17" t="n"/>
      <c r="C28" s="17" t="n"/>
      <c r="D28" s="16" t="n"/>
      <c r="E28" s="18" t="n"/>
      <c r="F28" s="19" t="n"/>
      <c r="G28" s="17" t="n"/>
      <c r="H28" s="20" t="n"/>
      <c r="I28" s="21" t="n"/>
      <c r="J28" s="22" t="n"/>
      <c r="K28" s="22" t="n"/>
      <c r="L28" s="22" t="n"/>
      <c r="M28" s="23">
        <f>IF($A28="","",IF(OR($H28="",$I28="",$J28="",$K28=""),"",IFERROR($H28*($I28*$J28+$K28)+IF($L28="",0,$L28),"")))</f>
        <v/>
      </c>
      <c r="N28" s="24">
        <f>IF(OR($A28="",$F28=""),"",IFERROR(VLOOKUP($F28,Assumptions!$A$5:$D$7,3,FALSE),""))</f>
        <v/>
      </c>
      <c r="O28" s="23">
        <f>IF(OR($M28="",$N28=""),"",IFERROR($M28*(1+$N28),""))</f>
        <v/>
      </c>
      <c r="P28" s="25" t="n"/>
      <c r="Q28" s="23">
        <f>IF(OR($O28="",$P28=""),"",IFERROR($O28*(1-$P28),""))</f>
        <v/>
      </c>
      <c r="R28" s="23">
        <f>IF($Q28="","",IFERROR($Q28/12,""))</f>
        <v/>
      </c>
      <c r="S28" s="24">
        <f>IF(OR($Q28="",$M28=""),"",IFERROR(($Q28-$M28)/$Q28,""))</f>
        <v/>
      </c>
      <c r="T28" s="19" t="n"/>
      <c r="U28" s="19" t="n"/>
      <c r="V28" s="26">
        <f>IF($A28="","",IF(OR($B28="",$C28="",$D28="",$E28="",$F28="",$G28="",$H28="",$I28="",$J28="",$K28="",$P28="",$T28="",$U28=""),"Check required inputs",IF($N28="","Check plan tier",IF(OR($H28&lt;&gt;IFERROR(VLOOKUP($F28,Assumptions!$A$5:$D$7,2,FALSE),$H28),$P28&gt;IFERROR(VLOOKUP($F28,Assumptions!$A$5:$D$7,4,FALSE),$P28),AND($S28&lt;&gt;"",$S28&lt;Assumptions!$B$11)),"Review scope, discount, or margin",""))))</f>
        <v/>
      </c>
    </row>
    <row r="29" ht="34" customHeight="1">
      <c r="A29" s="16" t="n"/>
      <c r="B29" s="17" t="n"/>
      <c r="C29" s="17" t="n"/>
      <c r="D29" s="16" t="n"/>
      <c r="E29" s="18" t="n"/>
      <c r="F29" s="19" t="n"/>
      <c r="G29" s="17" t="n"/>
      <c r="H29" s="20" t="n"/>
      <c r="I29" s="21" t="n"/>
      <c r="J29" s="22" t="n"/>
      <c r="K29" s="22" t="n"/>
      <c r="L29" s="22" t="n"/>
      <c r="M29" s="27">
        <f>IF($A29="","",IF(OR($H29="",$I29="",$J29="",$K29=""),"",IFERROR($H29*($I29*$J29+$K29)+IF($L29="",0,$L29),"")))</f>
        <v/>
      </c>
      <c r="N29" s="28">
        <f>IF(OR($A29="",$F29=""),"",IFERROR(VLOOKUP($F29,Assumptions!$A$5:$D$7,3,FALSE),""))</f>
        <v/>
      </c>
      <c r="O29" s="27">
        <f>IF(OR($M29="",$N29=""),"",IFERROR($M29*(1+$N29),""))</f>
        <v/>
      </c>
      <c r="P29" s="25" t="n"/>
      <c r="Q29" s="27">
        <f>IF(OR($O29="",$P29=""),"",IFERROR($O29*(1-$P29),""))</f>
        <v/>
      </c>
      <c r="R29" s="27">
        <f>IF($Q29="","",IFERROR($Q29/12,""))</f>
        <v/>
      </c>
      <c r="S29" s="28">
        <f>IF(OR($Q29="",$M29=""),"",IFERROR(($Q29-$M29)/$Q29,""))</f>
        <v/>
      </c>
      <c r="T29" s="19" t="n"/>
      <c r="U29" s="19" t="n"/>
      <c r="V29" s="29">
        <f>IF($A29="","",IF(OR($B29="",$C29="",$D29="",$E29="",$F29="",$G29="",$H29="",$I29="",$J29="",$K29="",$P29="",$T29="",$U29=""),"Check required inputs",IF($N29="","Check plan tier",IF(OR($H29&lt;&gt;IFERROR(VLOOKUP($F29,Assumptions!$A$5:$D$7,2,FALSE),$H29),$P29&gt;IFERROR(VLOOKUP($F29,Assumptions!$A$5:$D$7,4,FALSE),$P29),AND($S29&lt;&gt;"",$S29&lt;Assumptions!$B$11)),"Review scope, discount, or margin",""))))</f>
        <v/>
      </c>
    </row>
    <row r="30" ht="34" customHeight="1">
      <c r="A30" s="16" t="n"/>
      <c r="B30" s="17" t="n"/>
      <c r="C30" s="17" t="n"/>
      <c r="D30" s="16" t="n"/>
      <c r="E30" s="18" t="n"/>
      <c r="F30" s="19" t="n"/>
      <c r="G30" s="17" t="n"/>
      <c r="H30" s="20" t="n"/>
      <c r="I30" s="21" t="n"/>
      <c r="J30" s="22" t="n"/>
      <c r="K30" s="22" t="n"/>
      <c r="L30" s="22" t="n"/>
      <c r="M30" s="23">
        <f>IF($A30="","",IF(OR($H30="",$I30="",$J30="",$K30=""),"",IFERROR($H30*($I30*$J30+$K30)+IF($L30="",0,$L30),"")))</f>
        <v/>
      </c>
      <c r="N30" s="24">
        <f>IF(OR($A30="",$F30=""),"",IFERROR(VLOOKUP($F30,Assumptions!$A$5:$D$7,3,FALSE),""))</f>
        <v/>
      </c>
      <c r="O30" s="23">
        <f>IF(OR($M30="",$N30=""),"",IFERROR($M30*(1+$N30),""))</f>
        <v/>
      </c>
      <c r="P30" s="25" t="n"/>
      <c r="Q30" s="23">
        <f>IF(OR($O30="",$P30=""),"",IFERROR($O30*(1-$P30),""))</f>
        <v/>
      </c>
      <c r="R30" s="23">
        <f>IF($Q30="","",IFERROR($Q30/12,""))</f>
        <v/>
      </c>
      <c r="S30" s="24">
        <f>IF(OR($Q30="",$M30=""),"",IFERROR(($Q30-$M30)/$Q30,""))</f>
        <v/>
      </c>
      <c r="T30" s="19" t="n"/>
      <c r="U30" s="19" t="n"/>
      <c r="V30" s="26">
        <f>IF($A30="","",IF(OR($B30="",$C30="",$D30="",$E30="",$F30="",$G30="",$H30="",$I30="",$J30="",$K30="",$P30="",$T30="",$U30=""),"Check required inputs",IF($N30="","Check plan tier",IF(OR($H30&lt;&gt;IFERROR(VLOOKUP($F30,Assumptions!$A$5:$D$7,2,FALSE),$H30),$P30&gt;IFERROR(VLOOKUP($F30,Assumptions!$A$5:$D$7,4,FALSE),$P30),AND($S30&lt;&gt;"",$S30&lt;Assumptions!$B$11)),"Review scope, discount, or margin",""))))</f>
        <v/>
      </c>
    </row>
    <row r="31" ht="34" customHeight="1">
      <c r="A31" s="16" t="n"/>
      <c r="B31" s="17" t="n"/>
      <c r="C31" s="17" t="n"/>
      <c r="D31" s="16" t="n"/>
      <c r="E31" s="18" t="n"/>
      <c r="F31" s="19" t="n"/>
      <c r="G31" s="17" t="n"/>
      <c r="H31" s="20" t="n"/>
      <c r="I31" s="21" t="n"/>
      <c r="J31" s="22" t="n"/>
      <c r="K31" s="22" t="n"/>
      <c r="L31" s="22" t="n"/>
      <c r="M31" s="27">
        <f>IF($A31="","",IF(OR($H31="",$I31="",$J31="",$K31=""),"",IFERROR($H31*($I31*$J31+$K31)+IF($L31="",0,$L31),"")))</f>
        <v/>
      </c>
      <c r="N31" s="28">
        <f>IF(OR($A31="",$F31=""),"",IFERROR(VLOOKUP($F31,Assumptions!$A$5:$D$7,3,FALSE),""))</f>
        <v/>
      </c>
      <c r="O31" s="27">
        <f>IF(OR($M31="",$N31=""),"",IFERROR($M31*(1+$N31),""))</f>
        <v/>
      </c>
      <c r="P31" s="25" t="n"/>
      <c r="Q31" s="27">
        <f>IF(OR($O31="",$P31=""),"",IFERROR($O31*(1-$P31),""))</f>
        <v/>
      </c>
      <c r="R31" s="27">
        <f>IF($Q31="","",IFERROR($Q31/12,""))</f>
        <v/>
      </c>
      <c r="S31" s="28">
        <f>IF(OR($Q31="",$M31=""),"",IFERROR(($Q31-$M31)/$Q31,""))</f>
        <v/>
      </c>
      <c r="T31" s="19" t="n"/>
      <c r="U31" s="19" t="n"/>
      <c r="V31" s="29">
        <f>IF($A31="","",IF(OR($B31="",$C31="",$D31="",$E31="",$F31="",$G31="",$H31="",$I31="",$J31="",$K31="",$P31="",$T31="",$U31=""),"Check required inputs",IF($N31="","Check plan tier",IF(OR($H31&lt;&gt;IFERROR(VLOOKUP($F31,Assumptions!$A$5:$D$7,2,FALSE),$H31),$P31&gt;IFERROR(VLOOKUP($F31,Assumptions!$A$5:$D$7,4,FALSE),$P31),AND($S31&lt;&gt;"",$S31&lt;Assumptions!$B$11)),"Review scope, discount, or margin",""))))</f>
        <v/>
      </c>
    </row>
    <row r="32" ht="34" customHeight="1">
      <c r="A32" s="16" t="n"/>
      <c r="B32" s="17" t="n"/>
      <c r="C32" s="17" t="n"/>
      <c r="D32" s="16" t="n"/>
      <c r="E32" s="18" t="n"/>
      <c r="F32" s="19" t="n"/>
      <c r="G32" s="17" t="n"/>
      <c r="H32" s="20" t="n"/>
      <c r="I32" s="21" t="n"/>
      <c r="J32" s="22" t="n"/>
      <c r="K32" s="22" t="n"/>
      <c r="L32" s="22" t="n"/>
      <c r="M32" s="23">
        <f>IF($A32="","",IF(OR($H32="",$I32="",$J32="",$K32=""),"",IFERROR($H32*($I32*$J32+$K32)+IF($L32="",0,$L32),"")))</f>
        <v/>
      </c>
      <c r="N32" s="24">
        <f>IF(OR($A32="",$F32=""),"",IFERROR(VLOOKUP($F32,Assumptions!$A$5:$D$7,3,FALSE),""))</f>
        <v/>
      </c>
      <c r="O32" s="23">
        <f>IF(OR($M32="",$N32=""),"",IFERROR($M32*(1+$N32),""))</f>
        <v/>
      </c>
      <c r="P32" s="25" t="n"/>
      <c r="Q32" s="23">
        <f>IF(OR($O32="",$P32=""),"",IFERROR($O32*(1-$P32),""))</f>
        <v/>
      </c>
      <c r="R32" s="23">
        <f>IF($Q32="","",IFERROR($Q32/12,""))</f>
        <v/>
      </c>
      <c r="S32" s="24">
        <f>IF(OR($Q32="",$M32=""),"",IFERROR(($Q32-$M32)/$Q32,""))</f>
        <v/>
      </c>
      <c r="T32" s="19" t="n"/>
      <c r="U32" s="19" t="n"/>
      <c r="V32" s="26">
        <f>IF($A32="","",IF(OR($B32="",$C32="",$D32="",$E32="",$F32="",$G32="",$H32="",$I32="",$J32="",$K32="",$P32="",$T32="",$U32=""),"Check required inputs",IF($N32="","Check plan tier",IF(OR($H32&lt;&gt;IFERROR(VLOOKUP($F32,Assumptions!$A$5:$D$7,2,FALSE),$H32),$P32&gt;IFERROR(VLOOKUP($F32,Assumptions!$A$5:$D$7,4,FALSE),$P32),AND($S32&lt;&gt;"",$S32&lt;Assumptions!$B$11)),"Review scope, discount, or margin",""))))</f>
        <v/>
      </c>
    </row>
    <row r="33" ht="34" customHeight="1">
      <c r="A33" s="16" t="n"/>
      <c r="B33" s="17" t="n"/>
      <c r="C33" s="17" t="n"/>
      <c r="D33" s="16" t="n"/>
      <c r="E33" s="18" t="n"/>
      <c r="F33" s="19" t="n"/>
      <c r="G33" s="17" t="n"/>
      <c r="H33" s="20" t="n"/>
      <c r="I33" s="21" t="n"/>
      <c r="J33" s="22" t="n"/>
      <c r="K33" s="22" t="n"/>
      <c r="L33" s="22" t="n"/>
      <c r="M33" s="27">
        <f>IF($A33="","",IF(OR($H33="",$I33="",$J33="",$K33=""),"",IFERROR($H33*($I33*$J33+$K33)+IF($L33="",0,$L33),"")))</f>
        <v/>
      </c>
      <c r="N33" s="28">
        <f>IF(OR($A33="",$F33=""),"",IFERROR(VLOOKUP($F33,Assumptions!$A$5:$D$7,3,FALSE),""))</f>
        <v/>
      </c>
      <c r="O33" s="27">
        <f>IF(OR($M33="",$N33=""),"",IFERROR($M33*(1+$N33),""))</f>
        <v/>
      </c>
      <c r="P33" s="25" t="n"/>
      <c r="Q33" s="27">
        <f>IF(OR($O33="",$P33=""),"",IFERROR($O33*(1-$P33),""))</f>
        <v/>
      </c>
      <c r="R33" s="27">
        <f>IF($Q33="","",IFERROR($Q33/12,""))</f>
        <v/>
      </c>
      <c r="S33" s="28">
        <f>IF(OR($Q33="",$M33=""),"",IFERROR(($Q33-$M33)/$Q33,""))</f>
        <v/>
      </c>
      <c r="T33" s="19" t="n"/>
      <c r="U33" s="19" t="n"/>
      <c r="V33" s="29">
        <f>IF($A33="","",IF(OR($B33="",$C33="",$D33="",$E33="",$F33="",$G33="",$H33="",$I33="",$J33="",$K33="",$P33="",$T33="",$U33=""),"Check required inputs",IF($N33="","Check plan tier",IF(OR($H33&lt;&gt;IFERROR(VLOOKUP($F33,Assumptions!$A$5:$D$7,2,FALSE),$H33),$P33&gt;IFERROR(VLOOKUP($F33,Assumptions!$A$5:$D$7,4,FALSE),$P33),AND($S33&lt;&gt;"",$S33&lt;Assumptions!$B$11)),"Review scope, discount, or margin",""))))</f>
        <v/>
      </c>
    </row>
    <row r="34" ht="34" customHeight="1">
      <c r="A34" s="16" t="n"/>
      <c r="B34" s="17" t="n"/>
      <c r="C34" s="17" t="n"/>
      <c r="D34" s="16" t="n"/>
      <c r="E34" s="18" t="n"/>
      <c r="F34" s="19" t="n"/>
      <c r="G34" s="17" t="n"/>
      <c r="H34" s="20" t="n"/>
      <c r="I34" s="21" t="n"/>
      <c r="J34" s="22" t="n"/>
      <c r="K34" s="22" t="n"/>
      <c r="L34" s="22" t="n"/>
      <c r="M34" s="23">
        <f>IF($A34="","",IF(OR($H34="",$I34="",$J34="",$K34=""),"",IFERROR($H34*($I34*$J34+$K34)+IF($L34="",0,$L34),"")))</f>
        <v/>
      </c>
      <c r="N34" s="24">
        <f>IF(OR($A34="",$F34=""),"",IFERROR(VLOOKUP($F34,Assumptions!$A$5:$D$7,3,FALSE),""))</f>
        <v/>
      </c>
      <c r="O34" s="23">
        <f>IF(OR($M34="",$N34=""),"",IFERROR($M34*(1+$N34),""))</f>
        <v/>
      </c>
      <c r="P34" s="25" t="n"/>
      <c r="Q34" s="23">
        <f>IF(OR($O34="",$P34=""),"",IFERROR($O34*(1-$P34),""))</f>
        <v/>
      </c>
      <c r="R34" s="23">
        <f>IF($Q34="","",IFERROR($Q34/12,""))</f>
        <v/>
      </c>
      <c r="S34" s="24">
        <f>IF(OR($Q34="",$M34=""),"",IFERROR(($Q34-$M34)/$Q34,""))</f>
        <v/>
      </c>
      <c r="T34" s="19" t="n"/>
      <c r="U34" s="19" t="n"/>
      <c r="V34" s="26">
        <f>IF($A34="","",IF(OR($B34="",$C34="",$D34="",$E34="",$F34="",$G34="",$H34="",$I34="",$J34="",$K34="",$P34="",$T34="",$U34=""),"Check required inputs",IF($N34="","Check plan tier",IF(OR($H34&lt;&gt;IFERROR(VLOOKUP($F34,Assumptions!$A$5:$D$7,2,FALSE),$H34),$P34&gt;IFERROR(VLOOKUP($F34,Assumptions!$A$5:$D$7,4,FALSE),$P34),AND($S34&lt;&gt;"",$S34&lt;Assumptions!$B$11)),"Review scope, discount, or margin",""))))</f>
        <v/>
      </c>
    </row>
    <row r="35" ht="34" customHeight="1">
      <c r="A35" s="16" t="n"/>
      <c r="B35" s="17" t="n"/>
      <c r="C35" s="17" t="n"/>
      <c r="D35" s="16" t="n"/>
      <c r="E35" s="18" t="n"/>
      <c r="F35" s="19" t="n"/>
      <c r="G35" s="17" t="n"/>
      <c r="H35" s="20" t="n"/>
      <c r="I35" s="21" t="n"/>
      <c r="J35" s="22" t="n"/>
      <c r="K35" s="22" t="n"/>
      <c r="L35" s="22" t="n"/>
      <c r="M35" s="27">
        <f>IF($A35="","",IF(OR($H35="",$I35="",$J35="",$K35=""),"",IFERROR($H35*($I35*$J35+$K35)+IF($L35="",0,$L35),"")))</f>
        <v/>
      </c>
      <c r="N35" s="28">
        <f>IF(OR($A35="",$F35=""),"",IFERROR(VLOOKUP($F35,Assumptions!$A$5:$D$7,3,FALSE),""))</f>
        <v/>
      </c>
      <c r="O35" s="27">
        <f>IF(OR($M35="",$N35=""),"",IFERROR($M35*(1+$N35),""))</f>
        <v/>
      </c>
      <c r="P35" s="25" t="n"/>
      <c r="Q35" s="27">
        <f>IF(OR($O35="",$P35=""),"",IFERROR($O35*(1-$P35),""))</f>
        <v/>
      </c>
      <c r="R35" s="27">
        <f>IF($Q35="","",IFERROR($Q35/12,""))</f>
        <v/>
      </c>
      <c r="S35" s="28">
        <f>IF(OR($Q35="",$M35=""),"",IFERROR(($Q35-$M35)/$Q35,""))</f>
        <v/>
      </c>
      <c r="T35" s="19" t="n"/>
      <c r="U35" s="19" t="n"/>
      <c r="V35" s="29">
        <f>IF($A35="","",IF(OR($B35="",$C35="",$D35="",$E35="",$F35="",$G35="",$H35="",$I35="",$J35="",$K35="",$P35="",$T35="",$U35=""),"Check required inputs",IF($N35="","Check plan tier",IF(OR($H35&lt;&gt;IFERROR(VLOOKUP($F35,Assumptions!$A$5:$D$7,2,FALSE),$H35),$P35&gt;IFERROR(VLOOKUP($F35,Assumptions!$A$5:$D$7,4,FALSE),$P35),AND($S35&lt;&gt;"",$S35&lt;Assumptions!$B$11)),"Review scope, discount, or margin",""))))</f>
        <v/>
      </c>
    </row>
    <row r="36" ht="34" customHeight="1">
      <c r="A36" s="16" t="n"/>
      <c r="B36" s="17" t="n"/>
      <c r="C36" s="17" t="n"/>
      <c r="D36" s="16" t="n"/>
      <c r="E36" s="18" t="n"/>
      <c r="F36" s="19" t="n"/>
      <c r="G36" s="17" t="n"/>
      <c r="H36" s="20" t="n"/>
      <c r="I36" s="21" t="n"/>
      <c r="J36" s="22" t="n"/>
      <c r="K36" s="22" t="n"/>
      <c r="L36" s="22" t="n"/>
      <c r="M36" s="23">
        <f>IF($A36="","",IF(OR($H36="",$I36="",$J36="",$K36=""),"",IFERROR($H36*($I36*$J36+$K36)+IF($L36="",0,$L36),"")))</f>
        <v/>
      </c>
      <c r="N36" s="24">
        <f>IF(OR($A36="",$F36=""),"",IFERROR(VLOOKUP($F36,Assumptions!$A$5:$D$7,3,FALSE),""))</f>
        <v/>
      </c>
      <c r="O36" s="23">
        <f>IF(OR($M36="",$N36=""),"",IFERROR($M36*(1+$N36),""))</f>
        <v/>
      </c>
      <c r="P36" s="25" t="n"/>
      <c r="Q36" s="23">
        <f>IF(OR($O36="",$P36=""),"",IFERROR($O36*(1-$P36),""))</f>
        <v/>
      </c>
      <c r="R36" s="23">
        <f>IF($Q36="","",IFERROR($Q36/12,""))</f>
        <v/>
      </c>
      <c r="S36" s="24">
        <f>IF(OR($Q36="",$M36=""),"",IFERROR(($Q36-$M36)/$Q36,""))</f>
        <v/>
      </c>
      <c r="T36" s="19" t="n"/>
      <c r="U36" s="19" t="n"/>
      <c r="V36" s="26">
        <f>IF($A36="","",IF(OR($B36="",$C36="",$D36="",$E36="",$F36="",$G36="",$H36="",$I36="",$J36="",$K36="",$P36="",$T36="",$U36=""),"Check required inputs",IF($N36="","Check plan tier",IF(OR($H36&lt;&gt;IFERROR(VLOOKUP($F36,Assumptions!$A$5:$D$7,2,FALSE),$H36),$P36&gt;IFERROR(VLOOKUP($F36,Assumptions!$A$5:$D$7,4,FALSE),$P36),AND($S36&lt;&gt;"",$S36&lt;Assumptions!$B$11)),"Review scope, discount, or margin",""))))</f>
        <v/>
      </c>
    </row>
    <row r="37" ht="34" customHeight="1">
      <c r="A37" s="16" t="n"/>
      <c r="B37" s="17" t="n"/>
      <c r="C37" s="17" t="n"/>
      <c r="D37" s="16" t="n"/>
      <c r="E37" s="18" t="n"/>
      <c r="F37" s="19" t="n"/>
      <c r="G37" s="17" t="n"/>
      <c r="H37" s="20" t="n"/>
      <c r="I37" s="21" t="n"/>
      <c r="J37" s="22" t="n"/>
      <c r="K37" s="22" t="n"/>
      <c r="L37" s="22" t="n"/>
      <c r="M37" s="27">
        <f>IF($A37="","",IF(OR($H37="",$I37="",$J37="",$K37=""),"",IFERROR($H37*($I37*$J37+$K37)+IF($L37="",0,$L37),"")))</f>
        <v/>
      </c>
      <c r="N37" s="28">
        <f>IF(OR($A37="",$F37=""),"",IFERROR(VLOOKUP($F37,Assumptions!$A$5:$D$7,3,FALSE),""))</f>
        <v/>
      </c>
      <c r="O37" s="27">
        <f>IF(OR($M37="",$N37=""),"",IFERROR($M37*(1+$N37),""))</f>
        <v/>
      </c>
      <c r="P37" s="25" t="n"/>
      <c r="Q37" s="27">
        <f>IF(OR($O37="",$P37=""),"",IFERROR($O37*(1-$P37),""))</f>
        <v/>
      </c>
      <c r="R37" s="27">
        <f>IF($Q37="","",IFERROR($Q37/12,""))</f>
        <v/>
      </c>
      <c r="S37" s="28">
        <f>IF(OR($Q37="",$M37=""),"",IFERROR(($Q37-$M37)/$Q37,""))</f>
        <v/>
      </c>
      <c r="T37" s="19" t="n"/>
      <c r="U37" s="19" t="n"/>
      <c r="V37" s="29">
        <f>IF($A37="","",IF(OR($B37="",$C37="",$D37="",$E37="",$F37="",$G37="",$H37="",$I37="",$J37="",$K37="",$P37="",$T37="",$U37=""),"Check required inputs",IF($N37="","Check plan tier",IF(OR($H37&lt;&gt;IFERROR(VLOOKUP($F37,Assumptions!$A$5:$D$7,2,FALSE),$H37),$P37&gt;IFERROR(VLOOKUP($F37,Assumptions!$A$5:$D$7,4,FALSE),$P37),AND($S37&lt;&gt;"",$S37&lt;Assumptions!$B$11)),"Review scope, discount, or margin",""))))</f>
        <v/>
      </c>
    </row>
    <row r="38" ht="34" customHeight="1">
      <c r="A38" s="16" t="n"/>
      <c r="B38" s="17" t="n"/>
      <c r="C38" s="17" t="n"/>
      <c r="D38" s="16" t="n"/>
      <c r="E38" s="18" t="n"/>
      <c r="F38" s="19" t="n"/>
      <c r="G38" s="17" t="n"/>
      <c r="H38" s="20" t="n"/>
      <c r="I38" s="21" t="n"/>
      <c r="J38" s="22" t="n"/>
      <c r="K38" s="22" t="n"/>
      <c r="L38" s="22" t="n"/>
      <c r="M38" s="23">
        <f>IF($A38="","",IF(OR($H38="",$I38="",$J38="",$K38=""),"",IFERROR($H38*($I38*$J38+$K38)+IF($L38="",0,$L38),"")))</f>
        <v/>
      </c>
      <c r="N38" s="24">
        <f>IF(OR($A38="",$F38=""),"",IFERROR(VLOOKUP($F38,Assumptions!$A$5:$D$7,3,FALSE),""))</f>
        <v/>
      </c>
      <c r="O38" s="23">
        <f>IF(OR($M38="",$N38=""),"",IFERROR($M38*(1+$N38),""))</f>
        <v/>
      </c>
      <c r="P38" s="25" t="n"/>
      <c r="Q38" s="23">
        <f>IF(OR($O38="",$P38=""),"",IFERROR($O38*(1-$P38),""))</f>
        <v/>
      </c>
      <c r="R38" s="23">
        <f>IF($Q38="","",IFERROR($Q38/12,""))</f>
        <v/>
      </c>
      <c r="S38" s="24">
        <f>IF(OR($Q38="",$M38=""),"",IFERROR(($Q38-$M38)/$Q38,""))</f>
        <v/>
      </c>
      <c r="T38" s="19" t="n"/>
      <c r="U38" s="19" t="n"/>
      <c r="V38" s="26">
        <f>IF($A38="","",IF(OR($B38="",$C38="",$D38="",$E38="",$F38="",$G38="",$H38="",$I38="",$J38="",$K38="",$P38="",$T38="",$U38=""),"Check required inputs",IF($N38="","Check plan tier",IF(OR($H38&lt;&gt;IFERROR(VLOOKUP($F38,Assumptions!$A$5:$D$7,2,FALSE),$H38),$P38&gt;IFERROR(VLOOKUP($F38,Assumptions!$A$5:$D$7,4,FALSE),$P38),AND($S38&lt;&gt;"",$S38&lt;Assumptions!$B$11)),"Review scope, discount, or margin",""))))</f>
        <v/>
      </c>
    </row>
    <row r="39" ht="34" customHeight="1">
      <c r="A39" s="16" t="n"/>
      <c r="B39" s="17" t="n"/>
      <c r="C39" s="17" t="n"/>
      <c r="D39" s="16" t="n"/>
      <c r="E39" s="18" t="n"/>
      <c r="F39" s="19" t="n"/>
      <c r="G39" s="17" t="n"/>
      <c r="H39" s="20" t="n"/>
      <c r="I39" s="21" t="n"/>
      <c r="J39" s="22" t="n"/>
      <c r="K39" s="22" t="n"/>
      <c r="L39" s="22" t="n"/>
      <c r="M39" s="27">
        <f>IF($A39="","",IF(OR($H39="",$I39="",$J39="",$K39=""),"",IFERROR($H39*($I39*$J39+$K39)+IF($L39="",0,$L39),"")))</f>
        <v/>
      </c>
      <c r="N39" s="28">
        <f>IF(OR($A39="",$F39=""),"",IFERROR(VLOOKUP($F39,Assumptions!$A$5:$D$7,3,FALSE),""))</f>
        <v/>
      </c>
      <c r="O39" s="27">
        <f>IF(OR($M39="",$N39=""),"",IFERROR($M39*(1+$N39),""))</f>
        <v/>
      </c>
      <c r="P39" s="25" t="n"/>
      <c r="Q39" s="27">
        <f>IF(OR($O39="",$P39=""),"",IFERROR($O39*(1-$P39),""))</f>
        <v/>
      </c>
      <c r="R39" s="27">
        <f>IF($Q39="","",IFERROR($Q39/12,""))</f>
        <v/>
      </c>
      <c r="S39" s="28">
        <f>IF(OR($Q39="",$M39=""),"",IFERROR(($Q39-$M39)/$Q39,""))</f>
        <v/>
      </c>
      <c r="T39" s="19" t="n"/>
      <c r="U39" s="19" t="n"/>
      <c r="V39" s="29">
        <f>IF($A39="","",IF(OR($B39="",$C39="",$D39="",$E39="",$F39="",$G39="",$H39="",$I39="",$J39="",$K39="",$P39="",$T39="",$U39=""),"Check required inputs",IF($N39="","Check plan tier",IF(OR($H39&lt;&gt;IFERROR(VLOOKUP($F39,Assumptions!$A$5:$D$7,2,FALSE),$H39),$P39&gt;IFERROR(VLOOKUP($F39,Assumptions!$A$5:$D$7,4,FALSE),$P39),AND($S39&lt;&gt;"",$S39&lt;Assumptions!$B$11)),"Review scope, discount, or margin",""))))</f>
        <v/>
      </c>
    </row>
    <row r="40" ht="34" customHeight="1">
      <c r="A40" s="16" t="n"/>
      <c r="B40" s="17" t="n"/>
      <c r="C40" s="17" t="n"/>
      <c r="D40" s="16" t="n"/>
      <c r="E40" s="18" t="n"/>
      <c r="F40" s="19" t="n"/>
      <c r="G40" s="17" t="n"/>
      <c r="H40" s="20" t="n"/>
      <c r="I40" s="21" t="n"/>
      <c r="J40" s="22" t="n"/>
      <c r="K40" s="22" t="n"/>
      <c r="L40" s="22" t="n"/>
      <c r="M40" s="23">
        <f>IF($A40="","",IF(OR($H40="",$I40="",$J40="",$K40=""),"",IFERROR($H40*($I40*$J40+$K40)+IF($L40="",0,$L40),"")))</f>
        <v/>
      </c>
      <c r="N40" s="24">
        <f>IF(OR($A40="",$F40=""),"",IFERROR(VLOOKUP($F40,Assumptions!$A$5:$D$7,3,FALSE),""))</f>
        <v/>
      </c>
      <c r="O40" s="23">
        <f>IF(OR($M40="",$N40=""),"",IFERROR($M40*(1+$N40),""))</f>
        <v/>
      </c>
      <c r="P40" s="25" t="n"/>
      <c r="Q40" s="23">
        <f>IF(OR($O40="",$P40=""),"",IFERROR($O40*(1-$P40),""))</f>
        <v/>
      </c>
      <c r="R40" s="23">
        <f>IF($Q40="","",IFERROR($Q40/12,""))</f>
        <v/>
      </c>
      <c r="S40" s="24">
        <f>IF(OR($Q40="",$M40=""),"",IFERROR(($Q40-$M40)/$Q40,""))</f>
        <v/>
      </c>
      <c r="T40" s="19" t="n"/>
      <c r="U40" s="19" t="n"/>
      <c r="V40" s="26">
        <f>IF($A40="","",IF(OR($B40="",$C40="",$D40="",$E40="",$F40="",$G40="",$H40="",$I40="",$J40="",$K40="",$P40="",$T40="",$U40=""),"Check required inputs",IF($N40="","Check plan tier",IF(OR($H40&lt;&gt;IFERROR(VLOOKUP($F40,Assumptions!$A$5:$D$7,2,FALSE),$H40),$P40&gt;IFERROR(VLOOKUP($F40,Assumptions!$A$5:$D$7,4,FALSE),$P40),AND($S40&lt;&gt;"",$S40&lt;Assumptions!$B$11)),"Review scope, discount, or margin",""))))</f>
        <v/>
      </c>
    </row>
    <row r="41" ht="34" customHeight="1">
      <c r="A41" s="16" t="n"/>
      <c r="B41" s="17" t="n"/>
      <c r="C41" s="17" t="n"/>
      <c r="D41" s="16" t="n"/>
      <c r="E41" s="18" t="n"/>
      <c r="F41" s="19" t="n"/>
      <c r="G41" s="17" t="n"/>
      <c r="H41" s="20" t="n"/>
      <c r="I41" s="21" t="n"/>
      <c r="J41" s="22" t="n"/>
      <c r="K41" s="22" t="n"/>
      <c r="L41" s="22" t="n"/>
      <c r="M41" s="27">
        <f>IF($A41="","",IF(OR($H41="",$I41="",$J41="",$K41=""),"",IFERROR($H41*($I41*$J41+$K41)+IF($L41="",0,$L41),"")))</f>
        <v/>
      </c>
      <c r="N41" s="28">
        <f>IF(OR($A41="",$F41=""),"",IFERROR(VLOOKUP($F41,Assumptions!$A$5:$D$7,3,FALSE),""))</f>
        <v/>
      </c>
      <c r="O41" s="27">
        <f>IF(OR($M41="",$N41=""),"",IFERROR($M41*(1+$N41),""))</f>
        <v/>
      </c>
      <c r="P41" s="25" t="n"/>
      <c r="Q41" s="27">
        <f>IF(OR($O41="",$P41=""),"",IFERROR($O41*(1-$P41),""))</f>
        <v/>
      </c>
      <c r="R41" s="27">
        <f>IF($Q41="","",IFERROR($Q41/12,""))</f>
        <v/>
      </c>
      <c r="S41" s="28">
        <f>IF(OR($Q41="",$M41=""),"",IFERROR(($Q41-$M41)/$Q41,""))</f>
        <v/>
      </c>
      <c r="T41" s="19" t="n"/>
      <c r="U41" s="19" t="n"/>
      <c r="V41" s="29">
        <f>IF($A41="","",IF(OR($B41="",$C41="",$D41="",$E41="",$F41="",$G41="",$H41="",$I41="",$J41="",$K41="",$P41="",$T41="",$U41=""),"Check required inputs",IF($N41="","Check plan tier",IF(OR($H41&lt;&gt;IFERROR(VLOOKUP($F41,Assumptions!$A$5:$D$7,2,FALSE),$H41),$P41&gt;IFERROR(VLOOKUP($F41,Assumptions!$A$5:$D$7,4,FALSE),$P41),AND($S41&lt;&gt;"",$S41&lt;Assumptions!$B$11)),"Review scope, discount, or margin",""))))</f>
        <v/>
      </c>
    </row>
    <row r="42" ht="34" customHeight="1">
      <c r="A42" s="16" t="n"/>
      <c r="B42" s="17" t="n"/>
      <c r="C42" s="17" t="n"/>
      <c r="D42" s="16" t="n"/>
      <c r="E42" s="18" t="n"/>
      <c r="F42" s="19" t="n"/>
      <c r="G42" s="17" t="n"/>
      <c r="H42" s="20" t="n"/>
      <c r="I42" s="21" t="n"/>
      <c r="J42" s="22" t="n"/>
      <c r="K42" s="22" t="n"/>
      <c r="L42" s="22" t="n"/>
      <c r="M42" s="23">
        <f>IF($A42="","",IF(OR($H42="",$I42="",$J42="",$K42=""),"",IFERROR($H42*($I42*$J42+$K42)+IF($L42="",0,$L42),"")))</f>
        <v/>
      </c>
      <c r="N42" s="24">
        <f>IF(OR($A42="",$F42=""),"",IFERROR(VLOOKUP($F42,Assumptions!$A$5:$D$7,3,FALSE),""))</f>
        <v/>
      </c>
      <c r="O42" s="23">
        <f>IF(OR($M42="",$N42=""),"",IFERROR($M42*(1+$N42),""))</f>
        <v/>
      </c>
      <c r="P42" s="25" t="n"/>
      <c r="Q42" s="23">
        <f>IF(OR($O42="",$P42=""),"",IFERROR($O42*(1-$P42),""))</f>
        <v/>
      </c>
      <c r="R42" s="23">
        <f>IF($Q42="","",IFERROR($Q42/12,""))</f>
        <v/>
      </c>
      <c r="S42" s="24">
        <f>IF(OR($Q42="",$M42=""),"",IFERROR(($Q42-$M42)/$Q42,""))</f>
        <v/>
      </c>
      <c r="T42" s="19" t="n"/>
      <c r="U42" s="19" t="n"/>
      <c r="V42" s="26">
        <f>IF($A42="","",IF(OR($B42="",$C42="",$D42="",$E42="",$F42="",$G42="",$H42="",$I42="",$J42="",$K42="",$P42="",$T42="",$U42=""),"Check required inputs",IF($N42="","Check plan tier",IF(OR($H42&lt;&gt;IFERROR(VLOOKUP($F42,Assumptions!$A$5:$D$7,2,FALSE),$H42),$P42&gt;IFERROR(VLOOKUP($F42,Assumptions!$A$5:$D$7,4,FALSE),$P42),AND($S42&lt;&gt;"",$S42&lt;Assumptions!$B$11)),"Review scope, discount, or margin",""))))</f>
        <v/>
      </c>
    </row>
    <row r="43" ht="34" customHeight="1">
      <c r="A43" s="16" t="n"/>
      <c r="B43" s="17" t="n"/>
      <c r="C43" s="17" t="n"/>
      <c r="D43" s="16" t="n"/>
      <c r="E43" s="18" t="n"/>
      <c r="F43" s="19" t="n"/>
      <c r="G43" s="17" t="n"/>
      <c r="H43" s="20" t="n"/>
      <c r="I43" s="21" t="n"/>
      <c r="J43" s="22" t="n"/>
      <c r="K43" s="22" t="n"/>
      <c r="L43" s="22" t="n"/>
      <c r="M43" s="27">
        <f>IF($A43="","",IF(OR($H43="",$I43="",$J43="",$K43=""),"",IFERROR($H43*($I43*$J43+$K43)+IF($L43="",0,$L43),"")))</f>
        <v/>
      </c>
      <c r="N43" s="28">
        <f>IF(OR($A43="",$F43=""),"",IFERROR(VLOOKUP($F43,Assumptions!$A$5:$D$7,3,FALSE),""))</f>
        <v/>
      </c>
      <c r="O43" s="27">
        <f>IF(OR($M43="",$N43=""),"",IFERROR($M43*(1+$N43),""))</f>
        <v/>
      </c>
      <c r="P43" s="25" t="n"/>
      <c r="Q43" s="27">
        <f>IF(OR($O43="",$P43=""),"",IFERROR($O43*(1-$P43),""))</f>
        <v/>
      </c>
      <c r="R43" s="27">
        <f>IF($Q43="","",IFERROR($Q43/12,""))</f>
        <v/>
      </c>
      <c r="S43" s="28">
        <f>IF(OR($Q43="",$M43=""),"",IFERROR(($Q43-$M43)/$Q43,""))</f>
        <v/>
      </c>
      <c r="T43" s="19" t="n"/>
      <c r="U43" s="19" t="n"/>
      <c r="V43" s="29">
        <f>IF($A43="","",IF(OR($B43="",$C43="",$D43="",$E43="",$F43="",$G43="",$H43="",$I43="",$J43="",$K43="",$P43="",$T43="",$U43=""),"Check required inputs",IF($N43="","Check plan tier",IF(OR($H43&lt;&gt;IFERROR(VLOOKUP($F43,Assumptions!$A$5:$D$7,2,FALSE),$H43),$P43&gt;IFERROR(VLOOKUP($F43,Assumptions!$A$5:$D$7,4,FALSE),$P43),AND($S43&lt;&gt;"",$S43&lt;Assumptions!$B$11)),"Review scope, discount, or margin",""))))</f>
        <v/>
      </c>
    </row>
    <row r="44" ht="34" customHeight="1">
      <c r="A44" s="16" t="n"/>
      <c r="B44" s="17" t="n"/>
      <c r="C44" s="17" t="n"/>
      <c r="D44" s="16" t="n"/>
      <c r="E44" s="18" t="n"/>
      <c r="F44" s="19" t="n"/>
      <c r="G44" s="17" t="n"/>
      <c r="H44" s="20" t="n"/>
      <c r="I44" s="21" t="n"/>
      <c r="J44" s="22" t="n"/>
      <c r="K44" s="22" t="n"/>
      <c r="L44" s="22" t="n"/>
      <c r="M44" s="23">
        <f>IF($A44="","",IF(OR($H44="",$I44="",$J44="",$K44=""),"",IFERROR($H44*($I44*$J44+$K44)+IF($L44="",0,$L44),"")))</f>
        <v/>
      </c>
      <c r="N44" s="24">
        <f>IF(OR($A44="",$F44=""),"",IFERROR(VLOOKUP($F44,Assumptions!$A$5:$D$7,3,FALSE),""))</f>
        <v/>
      </c>
      <c r="O44" s="23">
        <f>IF(OR($M44="",$N44=""),"",IFERROR($M44*(1+$N44),""))</f>
        <v/>
      </c>
      <c r="P44" s="25" t="n"/>
      <c r="Q44" s="23">
        <f>IF(OR($O44="",$P44=""),"",IFERROR($O44*(1-$P44),""))</f>
        <v/>
      </c>
      <c r="R44" s="23">
        <f>IF($Q44="","",IFERROR($Q44/12,""))</f>
        <v/>
      </c>
      <c r="S44" s="24">
        <f>IF(OR($Q44="",$M44=""),"",IFERROR(($Q44-$M44)/$Q44,""))</f>
        <v/>
      </c>
      <c r="T44" s="19" t="n"/>
      <c r="U44" s="19" t="n"/>
      <c r="V44" s="26">
        <f>IF($A44="","",IF(OR($B44="",$C44="",$D44="",$E44="",$F44="",$G44="",$H44="",$I44="",$J44="",$K44="",$P44="",$T44="",$U44=""),"Check required inputs",IF($N44="","Check plan tier",IF(OR($H44&lt;&gt;IFERROR(VLOOKUP($F44,Assumptions!$A$5:$D$7,2,FALSE),$H44),$P44&gt;IFERROR(VLOOKUP($F44,Assumptions!$A$5:$D$7,4,FALSE),$P44),AND($S44&lt;&gt;"",$S44&lt;Assumptions!$B$11)),"Review scope, discount, or margin",""))))</f>
        <v/>
      </c>
    </row>
    <row r="45" ht="34" customHeight="1">
      <c r="A45" s="16" t="n"/>
      <c r="B45" s="17" t="n"/>
      <c r="C45" s="17" t="n"/>
      <c r="D45" s="16" t="n"/>
      <c r="E45" s="18" t="n"/>
      <c r="F45" s="19" t="n"/>
      <c r="G45" s="17" t="n"/>
      <c r="H45" s="20" t="n"/>
      <c r="I45" s="21" t="n"/>
      <c r="J45" s="22" t="n"/>
      <c r="K45" s="22" t="n"/>
      <c r="L45" s="22" t="n"/>
      <c r="M45" s="27">
        <f>IF($A45="","",IF(OR($H45="",$I45="",$J45="",$K45=""),"",IFERROR($H45*($I45*$J45+$K45)+IF($L45="",0,$L45),"")))</f>
        <v/>
      </c>
      <c r="N45" s="28">
        <f>IF(OR($A45="",$F45=""),"",IFERROR(VLOOKUP($F45,Assumptions!$A$5:$D$7,3,FALSE),""))</f>
        <v/>
      </c>
      <c r="O45" s="27">
        <f>IF(OR($M45="",$N45=""),"",IFERROR($M45*(1+$N45),""))</f>
        <v/>
      </c>
      <c r="P45" s="25" t="n"/>
      <c r="Q45" s="27">
        <f>IF(OR($O45="",$P45=""),"",IFERROR($O45*(1-$P45),""))</f>
        <v/>
      </c>
      <c r="R45" s="27">
        <f>IF($Q45="","",IFERROR($Q45/12,""))</f>
        <v/>
      </c>
      <c r="S45" s="28">
        <f>IF(OR($Q45="",$M45=""),"",IFERROR(($Q45-$M45)/$Q45,""))</f>
        <v/>
      </c>
      <c r="T45" s="19" t="n"/>
      <c r="U45" s="19" t="n"/>
      <c r="V45" s="29">
        <f>IF($A45="","",IF(OR($B45="",$C45="",$D45="",$E45="",$F45="",$G45="",$H45="",$I45="",$J45="",$K45="",$P45="",$T45="",$U45=""),"Check required inputs",IF($N45="","Check plan tier",IF(OR($H45&lt;&gt;IFERROR(VLOOKUP($F45,Assumptions!$A$5:$D$7,2,FALSE),$H45),$P45&gt;IFERROR(VLOOKUP($F45,Assumptions!$A$5:$D$7,4,FALSE),$P45),AND($S45&lt;&gt;"",$S45&lt;Assumptions!$B$11)),"Review scope, discount, or margin",""))))</f>
        <v/>
      </c>
    </row>
    <row r="46" ht="34" customHeight="1">
      <c r="A46" s="16" t="n"/>
      <c r="B46" s="17" t="n"/>
      <c r="C46" s="17" t="n"/>
      <c r="D46" s="16" t="n"/>
      <c r="E46" s="18" t="n"/>
      <c r="F46" s="19" t="n"/>
      <c r="G46" s="17" t="n"/>
      <c r="H46" s="20" t="n"/>
      <c r="I46" s="21" t="n"/>
      <c r="J46" s="22" t="n"/>
      <c r="K46" s="22" t="n"/>
      <c r="L46" s="22" t="n"/>
      <c r="M46" s="23">
        <f>IF($A46="","",IF(OR($H46="",$I46="",$J46="",$K46=""),"",IFERROR($H46*($I46*$J46+$K46)+IF($L46="",0,$L46),"")))</f>
        <v/>
      </c>
      <c r="N46" s="24">
        <f>IF(OR($A46="",$F46=""),"",IFERROR(VLOOKUP($F46,Assumptions!$A$5:$D$7,3,FALSE),""))</f>
        <v/>
      </c>
      <c r="O46" s="23">
        <f>IF(OR($M46="",$N46=""),"",IFERROR($M46*(1+$N46),""))</f>
        <v/>
      </c>
      <c r="P46" s="25" t="n"/>
      <c r="Q46" s="23">
        <f>IF(OR($O46="",$P46=""),"",IFERROR($O46*(1-$P46),""))</f>
        <v/>
      </c>
      <c r="R46" s="23">
        <f>IF($Q46="","",IFERROR($Q46/12,""))</f>
        <v/>
      </c>
      <c r="S46" s="24">
        <f>IF(OR($Q46="",$M46=""),"",IFERROR(($Q46-$M46)/$Q46,""))</f>
        <v/>
      </c>
      <c r="T46" s="19" t="n"/>
      <c r="U46" s="19" t="n"/>
      <c r="V46" s="26">
        <f>IF($A46="","",IF(OR($B46="",$C46="",$D46="",$E46="",$F46="",$G46="",$H46="",$I46="",$J46="",$K46="",$P46="",$T46="",$U46=""),"Check required inputs",IF($N46="","Check plan tier",IF(OR($H46&lt;&gt;IFERROR(VLOOKUP($F46,Assumptions!$A$5:$D$7,2,FALSE),$H46),$P46&gt;IFERROR(VLOOKUP($F46,Assumptions!$A$5:$D$7,4,FALSE),$P46),AND($S46&lt;&gt;"",$S46&lt;Assumptions!$B$11)),"Review scope, discount, or margin",""))))</f>
        <v/>
      </c>
    </row>
    <row r="47" ht="34" customHeight="1">
      <c r="A47" s="16" t="n"/>
      <c r="B47" s="17" t="n"/>
      <c r="C47" s="17" t="n"/>
      <c r="D47" s="16" t="n"/>
      <c r="E47" s="18" t="n"/>
      <c r="F47" s="19" t="n"/>
      <c r="G47" s="17" t="n"/>
      <c r="H47" s="20" t="n"/>
      <c r="I47" s="21" t="n"/>
      <c r="J47" s="22" t="n"/>
      <c r="K47" s="22" t="n"/>
      <c r="L47" s="22" t="n"/>
      <c r="M47" s="27">
        <f>IF($A47="","",IF(OR($H47="",$I47="",$J47="",$K47=""),"",IFERROR($H47*($I47*$J47+$K47)+IF($L47="",0,$L47),"")))</f>
        <v/>
      </c>
      <c r="N47" s="28">
        <f>IF(OR($A47="",$F47=""),"",IFERROR(VLOOKUP($F47,Assumptions!$A$5:$D$7,3,FALSE),""))</f>
        <v/>
      </c>
      <c r="O47" s="27">
        <f>IF(OR($M47="",$N47=""),"",IFERROR($M47*(1+$N47),""))</f>
        <v/>
      </c>
      <c r="P47" s="25" t="n"/>
      <c r="Q47" s="27">
        <f>IF(OR($O47="",$P47=""),"",IFERROR($O47*(1-$P47),""))</f>
        <v/>
      </c>
      <c r="R47" s="27">
        <f>IF($Q47="","",IFERROR($Q47/12,""))</f>
        <v/>
      </c>
      <c r="S47" s="28">
        <f>IF(OR($Q47="",$M47=""),"",IFERROR(($Q47-$M47)/$Q47,""))</f>
        <v/>
      </c>
      <c r="T47" s="19" t="n"/>
      <c r="U47" s="19" t="n"/>
      <c r="V47" s="29">
        <f>IF($A47="","",IF(OR($B47="",$C47="",$D47="",$E47="",$F47="",$G47="",$H47="",$I47="",$J47="",$K47="",$P47="",$T47="",$U47=""),"Check required inputs",IF($N47="","Check plan tier",IF(OR($H47&lt;&gt;IFERROR(VLOOKUP($F47,Assumptions!$A$5:$D$7,2,FALSE),$H47),$P47&gt;IFERROR(VLOOKUP($F47,Assumptions!$A$5:$D$7,4,FALSE),$P47),AND($S47&lt;&gt;"",$S47&lt;Assumptions!$B$11)),"Review scope, discount, or margin",""))))</f>
        <v/>
      </c>
    </row>
    <row r="48" ht="34" customHeight="1">
      <c r="A48" s="16" t="n"/>
      <c r="B48" s="17" t="n"/>
      <c r="C48" s="17" t="n"/>
      <c r="D48" s="16" t="n"/>
      <c r="E48" s="18" t="n"/>
      <c r="F48" s="19" t="n"/>
      <c r="G48" s="17" t="n"/>
      <c r="H48" s="20" t="n"/>
      <c r="I48" s="21" t="n"/>
      <c r="J48" s="22" t="n"/>
      <c r="K48" s="22" t="n"/>
      <c r="L48" s="22" t="n"/>
      <c r="M48" s="23">
        <f>IF($A48="","",IF(OR($H48="",$I48="",$J48="",$K48=""),"",IFERROR($H48*($I48*$J48+$K48)+IF($L48="",0,$L48),"")))</f>
        <v/>
      </c>
      <c r="N48" s="24">
        <f>IF(OR($A48="",$F48=""),"",IFERROR(VLOOKUP($F48,Assumptions!$A$5:$D$7,3,FALSE),""))</f>
        <v/>
      </c>
      <c r="O48" s="23">
        <f>IF(OR($M48="",$N48=""),"",IFERROR($M48*(1+$N48),""))</f>
        <v/>
      </c>
      <c r="P48" s="25" t="n"/>
      <c r="Q48" s="23">
        <f>IF(OR($O48="",$P48=""),"",IFERROR($O48*(1-$P48),""))</f>
        <v/>
      </c>
      <c r="R48" s="23">
        <f>IF($Q48="","",IFERROR($Q48/12,""))</f>
        <v/>
      </c>
      <c r="S48" s="24">
        <f>IF(OR($Q48="",$M48=""),"",IFERROR(($Q48-$M48)/$Q48,""))</f>
        <v/>
      </c>
      <c r="T48" s="19" t="n"/>
      <c r="U48" s="19" t="n"/>
      <c r="V48" s="26">
        <f>IF($A48="","",IF(OR($B48="",$C48="",$D48="",$E48="",$F48="",$G48="",$H48="",$I48="",$J48="",$K48="",$P48="",$T48="",$U48=""),"Check required inputs",IF($N48="","Check plan tier",IF(OR($H48&lt;&gt;IFERROR(VLOOKUP($F48,Assumptions!$A$5:$D$7,2,FALSE),$H48),$P48&gt;IFERROR(VLOOKUP($F48,Assumptions!$A$5:$D$7,4,FALSE),$P48),AND($S48&lt;&gt;"",$S48&lt;Assumptions!$B$11)),"Review scope, discount, or margin",""))))</f>
        <v/>
      </c>
    </row>
    <row r="49" ht="34" customHeight="1">
      <c r="A49" s="16" t="n"/>
      <c r="B49" s="17" t="n"/>
      <c r="C49" s="17" t="n"/>
      <c r="D49" s="16" t="n"/>
      <c r="E49" s="18" t="n"/>
      <c r="F49" s="19" t="n"/>
      <c r="G49" s="17" t="n"/>
      <c r="H49" s="20" t="n"/>
      <c r="I49" s="21" t="n"/>
      <c r="J49" s="22" t="n"/>
      <c r="K49" s="22" t="n"/>
      <c r="L49" s="22" t="n"/>
      <c r="M49" s="27">
        <f>IF($A49="","",IF(OR($H49="",$I49="",$J49="",$K49=""),"",IFERROR($H49*($I49*$J49+$K49)+IF($L49="",0,$L49),"")))</f>
        <v/>
      </c>
      <c r="N49" s="28">
        <f>IF(OR($A49="",$F49=""),"",IFERROR(VLOOKUP($F49,Assumptions!$A$5:$D$7,3,FALSE),""))</f>
        <v/>
      </c>
      <c r="O49" s="27">
        <f>IF(OR($M49="",$N49=""),"",IFERROR($M49*(1+$N49),""))</f>
        <v/>
      </c>
      <c r="P49" s="25" t="n"/>
      <c r="Q49" s="27">
        <f>IF(OR($O49="",$P49=""),"",IFERROR($O49*(1-$P49),""))</f>
        <v/>
      </c>
      <c r="R49" s="27">
        <f>IF($Q49="","",IFERROR($Q49/12,""))</f>
        <v/>
      </c>
      <c r="S49" s="28">
        <f>IF(OR($Q49="",$M49=""),"",IFERROR(($Q49-$M49)/$Q49,""))</f>
        <v/>
      </c>
      <c r="T49" s="19" t="n"/>
      <c r="U49" s="19" t="n"/>
      <c r="V49" s="29">
        <f>IF($A49="","",IF(OR($B49="",$C49="",$D49="",$E49="",$F49="",$G49="",$H49="",$I49="",$J49="",$K49="",$P49="",$T49="",$U49=""),"Check required inputs",IF($N49="","Check plan tier",IF(OR($H49&lt;&gt;IFERROR(VLOOKUP($F49,Assumptions!$A$5:$D$7,2,FALSE),$H49),$P49&gt;IFERROR(VLOOKUP($F49,Assumptions!$A$5:$D$7,4,FALSE),$P49),AND($S49&lt;&gt;"",$S49&lt;Assumptions!$B$11)),"Review scope, discount, or margin",""))))</f>
        <v/>
      </c>
    </row>
    <row r="50" ht="34" customHeight="1">
      <c r="A50" s="16" t="n"/>
      <c r="B50" s="17" t="n"/>
      <c r="C50" s="17" t="n"/>
      <c r="D50" s="16" t="n"/>
      <c r="E50" s="18" t="n"/>
      <c r="F50" s="19" t="n"/>
      <c r="G50" s="17" t="n"/>
      <c r="H50" s="20" t="n"/>
      <c r="I50" s="21" t="n"/>
      <c r="J50" s="22" t="n"/>
      <c r="K50" s="22" t="n"/>
      <c r="L50" s="22" t="n"/>
      <c r="M50" s="23">
        <f>IF($A50="","",IF(OR($H50="",$I50="",$J50="",$K50=""),"",IFERROR($H50*($I50*$J50+$K50)+IF($L50="",0,$L50),"")))</f>
        <v/>
      </c>
      <c r="N50" s="24">
        <f>IF(OR($A50="",$F50=""),"",IFERROR(VLOOKUP($F50,Assumptions!$A$5:$D$7,3,FALSE),""))</f>
        <v/>
      </c>
      <c r="O50" s="23">
        <f>IF(OR($M50="",$N50=""),"",IFERROR($M50*(1+$N50),""))</f>
        <v/>
      </c>
      <c r="P50" s="25" t="n"/>
      <c r="Q50" s="23">
        <f>IF(OR($O50="",$P50=""),"",IFERROR($O50*(1-$P50),""))</f>
        <v/>
      </c>
      <c r="R50" s="23">
        <f>IF($Q50="","",IFERROR($Q50/12,""))</f>
        <v/>
      </c>
      <c r="S50" s="24">
        <f>IF(OR($Q50="",$M50=""),"",IFERROR(($Q50-$M50)/$Q50,""))</f>
        <v/>
      </c>
      <c r="T50" s="19" t="n"/>
      <c r="U50" s="19" t="n"/>
      <c r="V50" s="26">
        <f>IF($A50="","",IF(OR($B50="",$C50="",$D50="",$E50="",$F50="",$G50="",$H50="",$I50="",$J50="",$K50="",$P50="",$T50="",$U50=""),"Check required inputs",IF($N50="","Check plan tier",IF(OR($H50&lt;&gt;IFERROR(VLOOKUP($F50,Assumptions!$A$5:$D$7,2,FALSE),$H50),$P50&gt;IFERROR(VLOOKUP($F50,Assumptions!$A$5:$D$7,4,FALSE),$P50),AND($S50&lt;&gt;"",$S50&lt;Assumptions!$B$11)),"Review scope, discount, or margin",""))))</f>
        <v/>
      </c>
    </row>
    <row r="51" ht="34" customHeight="1">
      <c r="A51" s="16" t="n"/>
      <c r="B51" s="17" t="n"/>
      <c r="C51" s="17" t="n"/>
      <c r="D51" s="16" t="n"/>
      <c r="E51" s="18" t="n"/>
      <c r="F51" s="19" t="n"/>
      <c r="G51" s="17" t="n"/>
      <c r="H51" s="20" t="n"/>
      <c r="I51" s="21" t="n"/>
      <c r="J51" s="22" t="n"/>
      <c r="K51" s="22" t="n"/>
      <c r="L51" s="22" t="n"/>
      <c r="M51" s="27">
        <f>IF($A51="","",IF(OR($H51="",$I51="",$J51="",$K51=""),"",IFERROR($H51*($I51*$J51+$K51)+IF($L51="",0,$L51),"")))</f>
        <v/>
      </c>
      <c r="N51" s="28">
        <f>IF(OR($A51="",$F51=""),"",IFERROR(VLOOKUP($F51,Assumptions!$A$5:$D$7,3,FALSE),""))</f>
        <v/>
      </c>
      <c r="O51" s="27">
        <f>IF(OR($M51="",$N51=""),"",IFERROR($M51*(1+$N51),""))</f>
        <v/>
      </c>
      <c r="P51" s="25" t="n"/>
      <c r="Q51" s="27">
        <f>IF(OR($O51="",$P51=""),"",IFERROR($O51*(1-$P51),""))</f>
        <v/>
      </c>
      <c r="R51" s="27">
        <f>IF($Q51="","",IFERROR($Q51/12,""))</f>
        <v/>
      </c>
      <c r="S51" s="28">
        <f>IF(OR($Q51="",$M51=""),"",IFERROR(($Q51-$M51)/$Q51,""))</f>
        <v/>
      </c>
      <c r="T51" s="19" t="n"/>
      <c r="U51" s="19" t="n"/>
      <c r="V51" s="29">
        <f>IF($A51="","",IF(OR($B51="",$C51="",$D51="",$E51="",$F51="",$G51="",$H51="",$I51="",$J51="",$K51="",$P51="",$T51="",$U51=""),"Check required inputs",IF($N51="","Check plan tier",IF(OR($H51&lt;&gt;IFERROR(VLOOKUP($F51,Assumptions!$A$5:$D$7,2,FALSE),$H51),$P51&gt;IFERROR(VLOOKUP($F51,Assumptions!$A$5:$D$7,4,FALSE),$P51),AND($S51&lt;&gt;"",$S51&lt;Assumptions!$B$11)),"Review scope, discount, or margin",""))))</f>
        <v/>
      </c>
    </row>
    <row r="52" ht="34" customHeight="1">
      <c r="A52" s="16" t="n"/>
      <c r="B52" s="17" t="n"/>
      <c r="C52" s="17" t="n"/>
      <c r="D52" s="16" t="n"/>
      <c r="E52" s="18" t="n"/>
      <c r="F52" s="19" t="n"/>
      <c r="G52" s="17" t="n"/>
      <c r="H52" s="20" t="n"/>
      <c r="I52" s="21" t="n"/>
      <c r="J52" s="22" t="n"/>
      <c r="K52" s="22" t="n"/>
      <c r="L52" s="22" t="n"/>
      <c r="M52" s="23">
        <f>IF($A52="","",IF(OR($H52="",$I52="",$J52="",$K52=""),"",IFERROR($H52*($I52*$J52+$K52)+IF($L52="",0,$L52),"")))</f>
        <v/>
      </c>
      <c r="N52" s="24">
        <f>IF(OR($A52="",$F52=""),"",IFERROR(VLOOKUP($F52,Assumptions!$A$5:$D$7,3,FALSE),""))</f>
        <v/>
      </c>
      <c r="O52" s="23">
        <f>IF(OR($M52="",$N52=""),"",IFERROR($M52*(1+$N52),""))</f>
        <v/>
      </c>
      <c r="P52" s="25" t="n"/>
      <c r="Q52" s="23">
        <f>IF(OR($O52="",$P52=""),"",IFERROR($O52*(1-$P52),""))</f>
        <v/>
      </c>
      <c r="R52" s="23">
        <f>IF($Q52="","",IFERROR($Q52/12,""))</f>
        <v/>
      </c>
      <c r="S52" s="24">
        <f>IF(OR($Q52="",$M52=""),"",IFERROR(($Q52-$M52)/$Q52,""))</f>
        <v/>
      </c>
      <c r="T52" s="19" t="n"/>
      <c r="U52" s="19" t="n"/>
      <c r="V52" s="26">
        <f>IF($A52="","",IF(OR($B52="",$C52="",$D52="",$E52="",$F52="",$G52="",$H52="",$I52="",$J52="",$K52="",$P52="",$T52="",$U52=""),"Check required inputs",IF($N52="","Check plan tier",IF(OR($H52&lt;&gt;IFERROR(VLOOKUP($F52,Assumptions!$A$5:$D$7,2,FALSE),$H52),$P52&gt;IFERROR(VLOOKUP($F52,Assumptions!$A$5:$D$7,4,FALSE),$P52),AND($S52&lt;&gt;"",$S52&lt;Assumptions!$B$11)),"Review scope, discount, or margin",""))))</f>
        <v/>
      </c>
    </row>
    <row r="53" ht="34" customHeight="1">
      <c r="A53" s="16" t="n"/>
      <c r="B53" s="17" t="n"/>
      <c r="C53" s="17" t="n"/>
      <c r="D53" s="16" t="n"/>
      <c r="E53" s="18" t="n"/>
      <c r="F53" s="19" t="n"/>
      <c r="G53" s="17" t="n"/>
      <c r="H53" s="20" t="n"/>
      <c r="I53" s="21" t="n"/>
      <c r="J53" s="22" t="n"/>
      <c r="K53" s="22" t="n"/>
      <c r="L53" s="22" t="n"/>
      <c r="M53" s="27">
        <f>IF($A53="","",IF(OR($H53="",$I53="",$J53="",$K53=""),"",IFERROR($H53*($I53*$J53+$K53)+IF($L53="",0,$L53),"")))</f>
        <v/>
      </c>
      <c r="N53" s="28">
        <f>IF(OR($A53="",$F53=""),"",IFERROR(VLOOKUP($F53,Assumptions!$A$5:$D$7,3,FALSE),""))</f>
        <v/>
      </c>
      <c r="O53" s="27">
        <f>IF(OR($M53="",$N53=""),"",IFERROR($M53*(1+$N53),""))</f>
        <v/>
      </c>
      <c r="P53" s="25" t="n"/>
      <c r="Q53" s="27">
        <f>IF(OR($O53="",$P53=""),"",IFERROR($O53*(1-$P53),""))</f>
        <v/>
      </c>
      <c r="R53" s="27">
        <f>IF($Q53="","",IFERROR($Q53/12,""))</f>
        <v/>
      </c>
      <c r="S53" s="28">
        <f>IF(OR($Q53="",$M53=""),"",IFERROR(($Q53-$M53)/$Q53,""))</f>
        <v/>
      </c>
      <c r="T53" s="19" t="n"/>
      <c r="U53" s="19" t="n"/>
      <c r="V53" s="29">
        <f>IF($A53="","",IF(OR($B53="",$C53="",$D53="",$E53="",$F53="",$G53="",$H53="",$I53="",$J53="",$K53="",$P53="",$T53="",$U53=""),"Check required inputs",IF($N53="","Check plan tier",IF(OR($H53&lt;&gt;IFERROR(VLOOKUP($F53,Assumptions!$A$5:$D$7,2,FALSE),$H53),$P53&gt;IFERROR(VLOOKUP($F53,Assumptions!$A$5:$D$7,4,FALSE),$P53),AND($S53&lt;&gt;"",$S53&lt;Assumptions!$B$11)),"Review scope, discount, or margin",""))))</f>
        <v/>
      </c>
    </row>
    <row r="54" ht="34" customHeight="1">
      <c r="A54" s="16" t="n"/>
      <c r="B54" s="17" t="n"/>
      <c r="C54" s="17" t="n"/>
      <c r="D54" s="16" t="n"/>
      <c r="E54" s="18" t="n"/>
      <c r="F54" s="19" t="n"/>
      <c r="G54" s="17" t="n"/>
      <c r="H54" s="20" t="n"/>
      <c r="I54" s="21" t="n"/>
      <c r="J54" s="22" t="n"/>
      <c r="K54" s="22" t="n"/>
      <c r="L54" s="22" t="n"/>
      <c r="M54" s="23">
        <f>IF($A54="","",IF(OR($H54="",$I54="",$J54="",$K54=""),"",IFERROR($H54*($I54*$J54+$K54)+IF($L54="",0,$L54),"")))</f>
        <v/>
      </c>
      <c r="N54" s="24">
        <f>IF(OR($A54="",$F54=""),"",IFERROR(VLOOKUP($F54,Assumptions!$A$5:$D$7,3,FALSE),""))</f>
        <v/>
      </c>
      <c r="O54" s="23">
        <f>IF(OR($M54="",$N54=""),"",IFERROR($M54*(1+$N54),""))</f>
        <v/>
      </c>
      <c r="P54" s="25" t="n"/>
      <c r="Q54" s="23">
        <f>IF(OR($O54="",$P54=""),"",IFERROR($O54*(1-$P54),""))</f>
        <v/>
      </c>
      <c r="R54" s="23">
        <f>IF($Q54="","",IFERROR($Q54/12,""))</f>
        <v/>
      </c>
      <c r="S54" s="24">
        <f>IF(OR($Q54="",$M54=""),"",IFERROR(($Q54-$M54)/$Q54,""))</f>
        <v/>
      </c>
      <c r="T54" s="19" t="n"/>
      <c r="U54" s="19" t="n"/>
      <c r="V54" s="26">
        <f>IF($A54="","",IF(OR($B54="",$C54="",$D54="",$E54="",$F54="",$G54="",$H54="",$I54="",$J54="",$K54="",$P54="",$T54="",$U54=""),"Check required inputs",IF($N54="","Check plan tier",IF(OR($H54&lt;&gt;IFERROR(VLOOKUP($F54,Assumptions!$A$5:$D$7,2,FALSE),$H54),$P54&gt;IFERROR(VLOOKUP($F54,Assumptions!$A$5:$D$7,4,FALSE),$P54),AND($S54&lt;&gt;"",$S54&lt;Assumptions!$B$11)),"Review scope, discount, or margin",""))))</f>
        <v/>
      </c>
    </row>
    <row r="55" ht="34" customHeight="1">
      <c r="A55" s="16" t="n"/>
      <c r="B55" s="17" t="n"/>
      <c r="C55" s="17" t="n"/>
      <c r="D55" s="16" t="n"/>
      <c r="E55" s="18" t="n"/>
      <c r="F55" s="19" t="n"/>
      <c r="G55" s="17" t="n"/>
      <c r="H55" s="20" t="n"/>
      <c r="I55" s="21" t="n"/>
      <c r="J55" s="22" t="n"/>
      <c r="K55" s="22" t="n"/>
      <c r="L55" s="22" t="n"/>
      <c r="M55" s="27">
        <f>IF($A55="","",IF(OR($H55="",$I55="",$J55="",$K55=""),"",IFERROR($H55*($I55*$J55+$K55)+IF($L55="",0,$L55),"")))</f>
        <v/>
      </c>
      <c r="N55" s="28">
        <f>IF(OR($A55="",$F55=""),"",IFERROR(VLOOKUP($F55,Assumptions!$A$5:$D$7,3,FALSE),""))</f>
        <v/>
      </c>
      <c r="O55" s="27">
        <f>IF(OR($M55="",$N55=""),"",IFERROR($M55*(1+$N55),""))</f>
        <v/>
      </c>
      <c r="P55" s="25" t="n"/>
      <c r="Q55" s="27">
        <f>IF(OR($O55="",$P55=""),"",IFERROR($O55*(1-$P55),""))</f>
        <v/>
      </c>
      <c r="R55" s="27">
        <f>IF($Q55="","",IFERROR($Q55/12,""))</f>
        <v/>
      </c>
      <c r="S55" s="28">
        <f>IF(OR($Q55="",$M55=""),"",IFERROR(($Q55-$M55)/$Q55,""))</f>
        <v/>
      </c>
      <c r="T55" s="19" t="n"/>
      <c r="U55" s="19" t="n"/>
      <c r="V55" s="29">
        <f>IF($A55="","",IF(OR($B55="",$C55="",$D55="",$E55="",$F55="",$G55="",$H55="",$I55="",$J55="",$K55="",$P55="",$T55="",$U55=""),"Check required inputs",IF($N55="","Check plan tier",IF(OR($H55&lt;&gt;IFERROR(VLOOKUP($F55,Assumptions!$A$5:$D$7,2,FALSE),$H55),$P55&gt;IFERROR(VLOOKUP($F55,Assumptions!$A$5:$D$7,4,FALSE),$P55),AND($S55&lt;&gt;"",$S55&lt;Assumptions!$B$11)),"Review scope, discount, or margin",""))))</f>
        <v/>
      </c>
    </row>
    <row r="56" ht="34" customHeight="1">
      <c r="A56" s="16" t="n"/>
      <c r="B56" s="17" t="n"/>
      <c r="C56" s="17" t="n"/>
      <c r="D56" s="16" t="n"/>
      <c r="E56" s="18" t="n"/>
      <c r="F56" s="19" t="n"/>
      <c r="G56" s="17" t="n"/>
      <c r="H56" s="20" t="n"/>
      <c r="I56" s="21" t="n"/>
      <c r="J56" s="22" t="n"/>
      <c r="K56" s="22" t="n"/>
      <c r="L56" s="22" t="n"/>
      <c r="M56" s="23">
        <f>IF($A56="","",IF(OR($H56="",$I56="",$J56="",$K56=""),"",IFERROR($H56*($I56*$J56+$K56)+IF($L56="",0,$L56),"")))</f>
        <v/>
      </c>
      <c r="N56" s="24">
        <f>IF(OR($A56="",$F56=""),"",IFERROR(VLOOKUP($F56,Assumptions!$A$5:$D$7,3,FALSE),""))</f>
        <v/>
      </c>
      <c r="O56" s="23">
        <f>IF(OR($M56="",$N56=""),"",IFERROR($M56*(1+$N56),""))</f>
        <v/>
      </c>
      <c r="P56" s="25" t="n"/>
      <c r="Q56" s="23">
        <f>IF(OR($O56="",$P56=""),"",IFERROR($O56*(1-$P56),""))</f>
        <v/>
      </c>
      <c r="R56" s="23">
        <f>IF($Q56="","",IFERROR($Q56/12,""))</f>
        <v/>
      </c>
      <c r="S56" s="24">
        <f>IF(OR($Q56="",$M56=""),"",IFERROR(($Q56-$M56)/$Q56,""))</f>
        <v/>
      </c>
      <c r="T56" s="19" t="n"/>
      <c r="U56" s="19" t="n"/>
      <c r="V56" s="26">
        <f>IF($A56="","",IF(OR($B56="",$C56="",$D56="",$E56="",$F56="",$G56="",$H56="",$I56="",$J56="",$K56="",$P56="",$T56="",$U56=""),"Check required inputs",IF($N56="","Check plan tier",IF(OR($H56&lt;&gt;IFERROR(VLOOKUP($F56,Assumptions!$A$5:$D$7,2,FALSE),$H56),$P56&gt;IFERROR(VLOOKUP($F56,Assumptions!$A$5:$D$7,4,FALSE),$P56),AND($S56&lt;&gt;"",$S56&lt;Assumptions!$B$11)),"Review scope, discount, or margin",""))))</f>
        <v/>
      </c>
    </row>
    <row r="57" ht="34" customHeight="1">
      <c r="A57" s="16" t="n"/>
      <c r="B57" s="17" t="n"/>
      <c r="C57" s="17" t="n"/>
      <c r="D57" s="16" t="n"/>
      <c r="E57" s="18" t="n"/>
      <c r="F57" s="19" t="n"/>
      <c r="G57" s="17" t="n"/>
      <c r="H57" s="20" t="n"/>
      <c r="I57" s="21" t="n"/>
      <c r="J57" s="22" t="n"/>
      <c r="K57" s="22" t="n"/>
      <c r="L57" s="22" t="n"/>
      <c r="M57" s="27">
        <f>IF($A57="","",IF(OR($H57="",$I57="",$J57="",$K57=""),"",IFERROR($H57*($I57*$J57+$K57)+IF($L57="",0,$L57),"")))</f>
        <v/>
      </c>
      <c r="N57" s="28">
        <f>IF(OR($A57="",$F57=""),"",IFERROR(VLOOKUP($F57,Assumptions!$A$5:$D$7,3,FALSE),""))</f>
        <v/>
      </c>
      <c r="O57" s="27">
        <f>IF(OR($M57="",$N57=""),"",IFERROR($M57*(1+$N57),""))</f>
        <v/>
      </c>
      <c r="P57" s="25" t="n"/>
      <c r="Q57" s="27">
        <f>IF(OR($O57="",$P57=""),"",IFERROR($O57*(1-$P57),""))</f>
        <v/>
      </c>
      <c r="R57" s="27">
        <f>IF($Q57="","",IFERROR($Q57/12,""))</f>
        <v/>
      </c>
      <c r="S57" s="28">
        <f>IF(OR($Q57="",$M57=""),"",IFERROR(($Q57-$M57)/$Q57,""))</f>
        <v/>
      </c>
      <c r="T57" s="19" t="n"/>
      <c r="U57" s="19" t="n"/>
      <c r="V57" s="29">
        <f>IF($A57="","",IF(OR($B57="",$C57="",$D57="",$E57="",$F57="",$G57="",$H57="",$I57="",$J57="",$K57="",$P57="",$T57="",$U57=""),"Check required inputs",IF($N57="","Check plan tier",IF(OR($H57&lt;&gt;IFERROR(VLOOKUP($F57,Assumptions!$A$5:$D$7,2,FALSE),$H57),$P57&gt;IFERROR(VLOOKUP($F57,Assumptions!$A$5:$D$7,4,FALSE),$P57),AND($S57&lt;&gt;"",$S57&lt;Assumptions!$B$11)),"Review scope, discount, or margin",""))))</f>
        <v/>
      </c>
    </row>
    <row r="58" ht="34" customHeight="1">
      <c r="A58" s="16" t="n"/>
      <c r="B58" s="17" t="n"/>
      <c r="C58" s="17" t="n"/>
      <c r="D58" s="16" t="n"/>
      <c r="E58" s="18" t="n"/>
      <c r="F58" s="19" t="n"/>
      <c r="G58" s="17" t="n"/>
      <c r="H58" s="20" t="n"/>
      <c r="I58" s="21" t="n"/>
      <c r="J58" s="22" t="n"/>
      <c r="K58" s="22" t="n"/>
      <c r="L58" s="22" t="n"/>
      <c r="M58" s="23">
        <f>IF($A58="","",IF(OR($H58="",$I58="",$J58="",$K58=""),"",IFERROR($H58*($I58*$J58+$K58)+IF($L58="",0,$L58),"")))</f>
        <v/>
      </c>
      <c r="N58" s="24">
        <f>IF(OR($A58="",$F58=""),"",IFERROR(VLOOKUP($F58,Assumptions!$A$5:$D$7,3,FALSE),""))</f>
        <v/>
      </c>
      <c r="O58" s="23">
        <f>IF(OR($M58="",$N58=""),"",IFERROR($M58*(1+$N58),""))</f>
        <v/>
      </c>
      <c r="P58" s="25" t="n"/>
      <c r="Q58" s="23">
        <f>IF(OR($O58="",$P58=""),"",IFERROR($O58*(1-$P58),""))</f>
        <v/>
      </c>
      <c r="R58" s="23">
        <f>IF($Q58="","",IFERROR($Q58/12,""))</f>
        <v/>
      </c>
      <c r="S58" s="24">
        <f>IF(OR($Q58="",$M58=""),"",IFERROR(($Q58-$M58)/$Q58,""))</f>
        <v/>
      </c>
      <c r="T58" s="19" t="n"/>
      <c r="U58" s="19" t="n"/>
      <c r="V58" s="26">
        <f>IF($A58="","",IF(OR($B58="",$C58="",$D58="",$E58="",$F58="",$G58="",$H58="",$I58="",$J58="",$K58="",$P58="",$T58="",$U58=""),"Check required inputs",IF($N58="","Check plan tier",IF(OR($H58&lt;&gt;IFERROR(VLOOKUP($F58,Assumptions!$A$5:$D$7,2,FALSE),$H58),$P58&gt;IFERROR(VLOOKUP($F58,Assumptions!$A$5:$D$7,4,FALSE),$P58),AND($S58&lt;&gt;"",$S58&lt;Assumptions!$B$11)),"Review scope, discount, or margin",""))))</f>
        <v/>
      </c>
    </row>
    <row r="59" ht="34" customHeight="1">
      <c r="A59" s="16" t="n"/>
      <c r="B59" s="17" t="n"/>
      <c r="C59" s="17" t="n"/>
      <c r="D59" s="16" t="n"/>
      <c r="E59" s="18" t="n"/>
      <c r="F59" s="19" t="n"/>
      <c r="G59" s="17" t="n"/>
      <c r="H59" s="20" t="n"/>
      <c r="I59" s="21" t="n"/>
      <c r="J59" s="22" t="n"/>
      <c r="K59" s="22" t="n"/>
      <c r="L59" s="22" t="n"/>
      <c r="M59" s="27">
        <f>IF($A59="","",IF(OR($H59="",$I59="",$J59="",$K59=""),"",IFERROR($H59*($I59*$J59+$K59)+IF($L59="",0,$L59),"")))</f>
        <v/>
      </c>
      <c r="N59" s="28">
        <f>IF(OR($A59="",$F59=""),"",IFERROR(VLOOKUP($F59,Assumptions!$A$5:$D$7,3,FALSE),""))</f>
        <v/>
      </c>
      <c r="O59" s="27">
        <f>IF(OR($M59="",$N59=""),"",IFERROR($M59*(1+$N59),""))</f>
        <v/>
      </c>
      <c r="P59" s="25" t="n"/>
      <c r="Q59" s="27">
        <f>IF(OR($O59="",$P59=""),"",IFERROR($O59*(1-$P59),""))</f>
        <v/>
      </c>
      <c r="R59" s="27">
        <f>IF($Q59="","",IFERROR($Q59/12,""))</f>
        <v/>
      </c>
      <c r="S59" s="28">
        <f>IF(OR($Q59="",$M59=""),"",IFERROR(($Q59-$M59)/$Q59,""))</f>
        <v/>
      </c>
      <c r="T59" s="19" t="n"/>
      <c r="U59" s="19" t="n"/>
      <c r="V59" s="29">
        <f>IF($A59="","",IF(OR($B59="",$C59="",$D59="",$E59="",$F59="",$G59="",$H59="",$I59="",$J59="",$K59="",$P59="",$T59="",$U59=""),"Check required inputs",IF($N59="","Check plan tier",IF(OR($H59&lt;&gt;IFERROR(VLOOKUP($F59,Assumptions!$A$5:$D$7,2,FALSE),$H59),$P59&gt;IFERROR(VLOOKUP($F59,Assumptions!$A$5:$D$7,4,FALSE),$P59),AND($S59&lt;&gt;"",$S59&lt;Assumptions!$B$11)),"Review scope, discount, or margin",""))))</f>
        <v/>
      </c>
    </row>
    <row r="60" ht="34" customHeight="1">
      <c r="A60" s="16" t="n"/>
      <c r="B60" s="17" t="n"/>
      <c r="C60" s="17" t="n"/>
      <c r="D60" s="16" t="n"/>
      <c r="E60" s="18" t="n"/>
      <c r="F60" s="19" t="n"/>
      <c r="G60" s="17" t="n"/>
      <c r="H60" s="20" t="n"/>
      <c r="I60" s="21" t="n"/>
      <c r="J60" s="22" t="n"/>
      <c r="K60" s="22" t="n"/>
      <c r="L60" s="22" t="n"/>
      <c r="M60" s="23">
        <f>IF($A60="","",IF(OR($H60="",$I60="",$J60="",$K60=""),"",IFERROR($H60*($I60*$J60+$K60)+IF($L60="",0,$L60),"")))</f>
        <v/>
      </c>
      <c r="N60" s="24">
        <f>IF(OR($A60="",$F60=""),"",IFERROR(VLOOKUP($F60,Assumptions!$A$5:$D$7,3,FALSE),""))</f>
        <v/>
      </c>
      <c r="O60" s="23">
        <f>IF(OR($M60="",$N60=""),"",IFERROR($M60*(1+$N60),""))</f>
        <v/>
      </c>
      <c r="P60" s="25" t="n"/>
      <c r="Q60" s="23">
        <f>IF(OR($O60="",$P60=""),"",IFERROR($O60*(1-$P60),""))</f>
        <v/>
      </c>
      <c r="R60" s="23">
        <f>IF($Q60="","",IFERROR($Q60/12,""))</f>
        <v/>
      </c>
      <c r="S60" s="24">
        <f>IF(OR($Q60="",$M60=""),"",IFERROR(($Q60-$M60)/$Q60,""))</f>
        <v/>
      </c>
      <c r="T60" s="19" t="n"/>
      <c r="U60" s="19" t="n"/>
      <c r="V60" s="26">
        <f>IF($A60="","",IF(OR($B60="",$C60="",$D60="",$E60="",$F60="",$G60="",$H60="",$I60="",$J60="",$K60="",$P60="",$T60="",$U60=""),"Check required inputs",IF($N60="","Check plan tier",IF(OR($H60&lt;&gt;IFERROR(VLOOKUP($F60,Assumptions!$A$5:$D$7,2,FALSE),$H60),$P60&gt;IFERROR(VLOOKUP($F60,Assumptions!$A$5:$D$7,4,FALSE),$P60),AND($S60&lt;&gt;"",$S60&lt;Assumptions!$B$11)),"Review scope, discount, or margin",""))))</f>
        <v/>
      </c>
    </row>
    <row r="61" ht="34" customHeight="1">
      <c r="A61" s="16" t="n"/>
      <c r="B61" s="17" t="n"/>
      <c r="C61" s="17" t="n"/>
      <c r="D61" s="16" t="n"/>
      <c r="E61" s="18" t="n"/>
      <c r="F61" s="19" t="n"/>
      <c r="G61" s="17" t="n"/>
      <c r="H61" s="20" t="n"/>
      <c r="I61" s="21" t="n"/>
      <c r="J61" s="22" t="n"/>
      <c r="K61" s="22" t="n"/>
      <c r="L61" s="22" t="n"/>
      <c r="M61" s="27">
        <f>IF($A61="","",IF(OR($H61="",$I61="",$J61="",$K61=""),"",IFERROR($H61*($I61*$J61+$K61)+IF($L61="",0,$L61),"")))</f>
        <v/>
      </c>
      <c r="N61" s="28">
        <f>IF(OR($A61="",$F61=""),"",IFERROR(VLOOKUP($F61,Assumptions!$A$5:$D$7,3,FALSE),""))</f>
        <v/>
      </c>
      <c r="O61" s="27">
        <f>IF(OR($M61="",$N61=""),"",IFERROR($M61*(1+$N61),""))</f>
        <v/>
      </c>
      <c r="P61" s="25" t="n"/>
      <c r="Q61" s="27">
        <f>IF(OR($O61="",$P61=""),"",IFERROR($O61*(1-$P61),""))</f>
        <v/>
      </c>
      <c r="R61" s="27">
        <f>IF($Q61="","",IFERROR($Q61/12,""))</f>
        <v/>
      </c>
      <c r="S61" s="28">
        <f>IF(OR($Q61="",$M61=""),"",IFERROR(($Q61-$M61)/$Q61,""))</f>
        <v/>
      </c>
      <c r="T61" s="19" t="n"/>
      <c r="U61" s="19" t="n"/>
      <c r="V61" s="29">
        <f>IF($A61="","",IF(OR($B61="",$C61="",$D61="",$E61="",$F61="",$G61="",$H61="",$I61="",$J61="",$K61="",$P61="",$T61="",$U61=""),"Check required inputs",IF($N61="","Check plan tier",IF(OR($H61&lt;&gt;IFERROR(VLOOKUP($F61,Assumptions!$A$5:$D$7,2,FALSE),$H61),$P61&gt;IFERROR(VLOOKUP($F61,Assumptions!$A$5:$D$7,4,FALSE),$P61),AND($S61&lt;&gt;"",$S61&lt;Assumptions!$B$11)),"Review scope, discount, or margin",""))))</f>
        <v/>
      </c>
    </row>
    <row r="62" ht="34" customHeight="1">
      <c r="A62" s="16" t="n"/>
      <c r="B62" s="17" t="n"/>
      <c r="C62" s="17" t="n"/>
      <c r="D62" s="16" t="n"/>
      <c r="E62" s="18" t="n"/>
      <c r="F62" s="19" t="n"/>
      <c r="G62" s="17" t="n"/>
      <c r="H62" s="20" t="n"/>
      <c r="I62" s="21" t="n"/>
      <c r="J62" s="22" t="n"/>
      <c r="K62" s="22" t="n"/>
      <c r="L62" s="22" t="n"/>
      <c r="M62" s="23">
        <f>IF($A62="","",IF(OR($H62="",$I62="",$J62="",$K62=""),"",IFERROR($H62*($I62*$J62+$K62)+IF($L62="",0,$L62),"")))</f>
        <v/>
      </c>
      <c r="N62" s="24">
        <f>IF(OR($A62="",$F62=""),"",IFERROR(VLOOKUP($F62,Assumptions!$A$5:$D$7,3,FALSE),""))</f>
        <v/>
      </c>
      <c r="O62" s="23">
        <f>IF(OR($M62="",$N62=""),"",IFERROR($M62*(1+$N62),""))</f>
        <v/>
      </c>
      <c r="P62" s="25" t="n"/>
      <c r="Q62" s="23">
        <f>IF(OR($O62="",$P62=""),"",IFERROR($O62*(1-$P62),""))</f>
        <v/>
      </c>
      <c r="R62" s="23">
        <f>IF($Q62="","",IFERROR($Q62/12,""))</f>
        <v/>
      </c>
      <c r="S62" s="24">
        <f>IF(OR($Q62="",$M62=""),"",IFERROR(($Q62-$M62)/$Q62,""))</f>
        <v/>
      </c>
      <c r="T62" s="19" t="n"/>
      <c r="U62" s="19" t="n"/>
      <c r="V62" s="26">
        <f>IF($A62="","",IF(OR($B62="",$C62="",$D62="",$E62="",$F62="",$G62="",$H62="",$I62="",$J62="",$K62="",$P62="",$T62="",$U62=""),"Check required inputs",IF($N62="","Check plan tier",IF(OR($H62&lt;&gt;IFERROR(VLOOKUP($F62,Assumptions!$A$5:$D$7,2,FALSE),$H62),$P62&gt;IFERROR(VLOOKUP($F62,Assumptions!$A$5:$D$7,4,FALSE),$P62),AND($S62&lt;&gt;"",$S62&lt;Assumptions!$B$11)),"Review scope, discount, or margin",""))))</f>
        <v/>
      </c>
    </row>
    <row r="63" ht="34" customHeight="1">
      <c r="A63" s="16" t="n"/>
      <c r="B63" s="17" t="n"/>
      <c r="C63" s="17" t="n"/>
      <c r="D63" s="16" t="n"/>
      <c r="E63" s="18" t="n"/>
      <c r="F63" s="19" t="n"/>
      <c r="G63" s="17" t="n"/>
      <c r="H63" s="20" t="n"/>
      <c r="I63" s="21" t="n"/>
      <c r="J63" s="22" t="n"/>
      <c r="K63" s="22" t="n"/>
      <c r="L63" s="22" t="n"/>
      <c r="M63" s="27">
        <f>IF($A63="","",IF(OR($H63="",$I63="",$J63="",$K63=""),"",IFERROR($H63*($I63*$J63+$K63)+IF($L63="",0,$L63),"")))</f>
        <v/>
      </c>
      <c r="N63" s="28">
        <f>IF(OR($A63="",$F63=""),"",IFERROR(VLOOKUP($F63,Assumptions!$A$5:$D$7,3,FALSE),""))</f>
        <v/>
      </c>
      <c r="O63" s="27">
        <f>IF(OR($M63="",$N63=""),"",IFERROR($M63*(1+$N63),""))</f>
        <v/>
      </c>
      <c r="P63" s="25" t="n"/>
      <c r="Q63" s="27">
        <f>IF(OR($O63="",$P63=""),"",IFERROR($O63*(1-$P63),""))</f>
        <v/>
      </c>
      <c r="R63" s="27">
        <f>IF($Q63="","",IFERROR($Q63/12,""))</f>
        <v/>
      </c>
      <c r="S63" s="28">
        <f>IF(OR($Q63="",$M63=""),"",IFERROR(($Q63-$M63)/$Q63,""))</f>
        <v/>
      </c>
      <c r="T63" s="19" t="n"/>
      <c r="U63" s="19" t="n"/>
      <c r="V63" s="29">
        <f>IF($A63="","",IF(OR($B63="",$C63="",$D63="",$E63="",$F63="",$G63="",$H63="",$I63="",$J63="",$K63="",$P63="",$T63="",$U63=""),"Check required inputs",IF($N63="","Check plan tier",IF(OR($H63&lt;&gt;IFERROR(VLOOKUP($F63,Assumptions!$A$5:$D$7,2,FALSE),$H63),$P63&gt;IFERROR(VLOOKUP($F63,Assumptions!$A$5:$D$7,4,FALSE),$P63),AND($S63&lt;&gt;"",$S63&lt;Assumptions!$B$11)),"Review scope, discount, or margin",""))))</f>
        <v/>
      </c>
    </row>
    <row r="64" ht="34" customHeight="1">
      <c r="A64" s="16" t="n"/>
      <c r="B64" s="17" t="n"/>
      <c r="C64" s="17" t="n"/>
      <c r="D64" s="16" t="n"/>
      <c r="E64" s="18" t="n"/>
      <c r="F64" s="19" t="n"/>
      <c r="G64" s="17" t="n"/>
      <c r="H64" s="20" t="n"/>
      <c r="I64" s="21" t="n"/>
      <c r="J64" s="22" t="n"/>
      <c r="K64" s="22" t="n"/>
      <c r="L64" s="22" t="n"/>
      <c r="M64" s="23">
        <f>IF($A64="","",IF(OR($H64="",$I64="",$J64="",$K64=""),"",IFERROR($H64*($I64*$J64+$K64)+IF($L64="",0,$L64),"")))</f>
        <v/>
      </c>
      <c r="N64" s="24">
        <f>IF(OR($A64="",$F64=""),"",IFERROR(VLOOKUP($F64,Assumptions!$A$5:$D$7,3,FALSE),""))</f>
        <v/>
      </c>
      <c r="O64" s="23">
        <f>IF(OR($M64="",$N64=""),"",IFERROR($M64*(1+$N64),""))</f>
        <v/>
      </c>
      <c r="P64" s="25" t="n"/>
      <c r="Q64" s="23">
        <f>IF(OR($O64="",$P64=""),"",IFERROR($O64*(1-$P64),""))</f>
        <v/>
      </c>
      <c r="R64" s="23">
        <f>IF($Q64="","",IFERROR($Q64/12,""))</f>
        <v/>
      </c>
      <c r="S64" s="24">
        <f>IF(OR($Q64="",$M64=""),"",IFERROR(($Q64-$M64)/$Q64,""))</f>
        <v/>
      </c>
      <c r="T64" s="19" t="n"/>
      <c r="U64" s="19" t="n"/>
      <c r="V64" s="26">
        <f>IF($A64="","",IF(OR($B64="",$C64="",$D64="",$E64="",$F64="",$G64="",$H64="",$I64="",$J64="",$K64="",$P64="",$T64="",$U64=""),"Check required inputs",IF($N64="","Check plan tier",IF(OR($H64&lt;&gt;IFERROR(VLOOKUP($F64,Assumptions!$A$5:$D$7,2,FALSE),$H64),$P64&gt;IFERROR(VLOOKUP($F64,Assumptions!$A$5:$D$7,4,FALSE),$P64),AND($S64&lt;&gt;"",$S64&lt;Assumptions!$B$11)),"Review scope, discount, or margin",""))))</f>
        <v/>
      </c>
    </row>
    <row r="65" ht="34" customHeight="1">
      <c r="A65" s="16" t="n"/>
      <c r="B65" s="17" t="n"/>
      <c r="C65" s="17" t="n"/>
      <c r="D65" s="16" t="n"/>
      <c r="E65" s="18" t="n"/>
      <c r="F65" s="19" t="n"/>
      <c r="G65" s="17" t="n"/>
      <c r="H65" s="20" t="n"/>
      <c r="I65" s="21" t="n"/>
      <c r="J65" s="22" t="n"/>
      <c r="K65" s="22" t="n"/>
      <c r="L65" s="22" t="n"/>
      <c r="M65" s="27">
        <f>IF($A65="","",IF(OR($H65="",$I65="",$J65="",$K65=""),"",IFERROR($H65*($I65*$J65+$K65)+IF($L65="",0,$L65),"")))</f>
        <v/>
      </c>
      <c r="N65" s="28">
        <f>IF(OR($A65="",$F65=""),"",IFERROR(VLOOKUP($F65,Assumptions!$A$5:$D$7,3,FALSE),""))</f>
        <v/>
      </c>
      <c r="O65" s="27">
        <f>IF(OR($M65="",$N65=""),"",IFERROR($M65*(1+$N65),""))</f>
        <v/>
      </c>
      <c r="P65" s="25" t="n"/>
      <c r="Q65" s="27">
        <f>IF(OR($O65="",$P65=""),"",IFERROR($O65*(1-$P65),""))</f>
        <v/>
      </c>
      <c r="R65" s="27">
        <f>IF($Q65="","",IFERROR($Q65/12,""))</f>
        <v/>
      </c>
      <c r="S65" s="28">
        <f>IF(OR($Q65="",$M65=""),"",IFERROR(($Q65-$M65)/$Q65,""))</f>
        <v/>
      </c>
      <c r="T65" s="19" t="n"/>
      <c r="U65" s="19" t="n"/>
      <c r="V65" s="29">
        <f>IF($A65="","",IF(OR($B65="",$C65="",$D65="",$E65="",$F65="",$G65="",$H65="",$I65="",$J65="",$K65="",$P65="",$T65="",$U65=""),"Check required inputs",IF($N65="","Check plan tier",IF(OR($H65&lt;&gt;IFERROR(VLOOKUP($F65,Assumptions!$A$5:$D$7,2,FALSE),$H65),$P65&gt;IFERROR(VLOOKUP($F65,Assumptions!$A$5:$D$7,4,FALSE),$P65),AND($S65&lt;&gt;"",$S65&lt;Assumptions!$B$11)),"Review scope, discount, or margin",""))))</f>
        <v/>
      </c>
    </row>
    <row r="66" ht="34" customHeight="1">
      <c r="A66" s="16" t="n"/>
      <c r="B66" s="17" t="n"/>
      <c r="C66" s="17" t="n"/>
      <c r="D66" s="16" t="n"/>
      <c r="E66" s="18" t="n"/>
      <c r="F66" s="19" t="n"/>
      <c r="G66" s="17" t="n"/>
      <c r="H66" s="20" t="n"/>
      <c r="I66" s="21" t="n"/>
      <c r="J66" s="22" t="n"/>
      <c r="K66" s="22" t="n"/>
      <c r="L66" s="22" t="n"/>
      <c r="M66" s="23">
        <f>IF($A66="","",IF(OR($H66="",$I66="",$J66="",$K66=""),"",IFERROR($H66*($I66*$J66+$K66)+IF($L66="",0,$L66),"")))</f>
        <v/>
      </c>
      <c r="N66" s="24">
        <f>IF(OR($A66="",$F66=""),"",IFERROR(VLOOKUP($F66,Assumptions!$A$5:$D$7,3,FALSE),""))</f>
        <v/>
      </c>
      <c r="O66" s="23">
        <f>IF(OR($M66="",$N66=""),"",IFERROR($M66*(1+$N66),""))</f>
        <v/>
      </c>
      <c r="P66" s="25" t="n"/>
      <c r="Q66" s="23">
        <f>IF(OR($O66="",$P66=""),"",IFERROR($O66*(1-$P66),""))</f>
        <v/>
      </c>
      <c r="R66" s="23">
        <f>IF($Q66="","",IFERROR($Q66/12,""))</f>
        <v/>
      </c>
      <c r="S66" s="24">
        <f>IF(OR($Q66="",$M66=""),"",IFERROR(($Q66-$M66)/$Q66,""))</f>
        <v/>
      </c>
      <c r="T66" s="19" t="n"/>
      <c r="U66" s="19" t="n"/>
      <c r="V66" s="26">
        <f>IF($A66="","",IF(OR($B66="",$C66="",$D66="",$E66="",$F66="",$G66="",$H66="",$I66="",$J66="",$K66="",$P66="",$T66="",$U66=""),"Check required inputs",IF($N66="","Check plan tier",IF(OR($H66&lt;&gt;IFERROR(VLOOKUP($F66,Assumptions!$A$5:$D$7,2,FALSE),$H66),$P66&gt;IFERROR(VLOOKUP($F66,Assumptions!$A$5:$D$7,4,FALSE),$P66),AND($S66&lt;&gt;"",$S66&lt;Assumptions!$B$11)),"Review scope, discount, or margin",""))))</f>
        <v/>
      </c>
    </row>
    <row r="67" ht="34" customHeight="1">
      <c r="A67" s="16" t="n"/>
      <c r="B67" s="17" t="n"/>
      <c r="C67" s="17" t="n"/>
      <c r="D67" s="16" t="n"/>
      <c r="E67" s="18" t="n"/>
      <c r="F67" s="19" t="n"/>
      <c r="G67" s="17" t="n"/>
      <c r="H67" s="20" t="n"/>
      <c r="I67" s="21" t="n"/>
      <c r="J67" s="22" t="n"/>
      <c r="K67" s="22" t="n"/>
      <c r="L67" s="22" t="n"/>
      <c r="M67" s="27">
        <f>IF($A67="","",IF(OR($H67="",$I67="",$J67="",$K67=""),"",IFERROR($H67*($I67*$J67+$K67)+IF($L67="",0,$L67),"")))</f>
        <v/>
      </c>
      <c r="N67" s="28">
        <f>IF(OR($A67="",$F67=""),"",IFERROR(VLOOKUP($F67,Assumptions!$A$5:$D$7,3,FALSE),""))</f>
        <v/>
      </c>
      <c r="O67" s="27">
        <f>IF(OR($M67="",$N67=""),"",IFERROR($M67*(1+$N67),""))</f>
        <v/>
      </c>
      <c r="P67" s="25" t="n"/>
      <c r="Q67" s="27">
        <f>IF(OR($O67="",$P67=""),"",IFERROR($O67*(1-$P67),""))</f>
        <v/>
      </c>
      <c r="R67" s="27">
        <f>IF($Q67="","",IFERROR($Q67/12,""))</f>
        <v/>
      </c>
      <c r="S67" s="28">
        <f>IF(OR($Q67="",$M67=""),"",IFERROR(($Q67-$M67)/$Q67,""))</f>
        <v/>
      </c>
      <c r="T67" s="19" t="n"/>
      <c r="U67" s="19" t="n"/>
      <c r="V67" s="29">
        <f>IF($A67="","",IF(OR($B67="",$C67="",$D67="",$E67="",$F67="",$G67="",$H67="",$I67="",$J67="",$K67="",$P67="",$T67="",$U67=""),"Check required inputs",IF($N67="","Check plan tier",IF(OR($H67&lt;&gt;IFERROR(VLOOKUP($F67,Assumptions!$A$5:$D$7,2,FALSE),$H67),$P67&gt;IFERROR(VLOOKUP($F67,Assumptions!$A$5:$D$7,4,FALSE),$P67),AND($S67&lt;&gt;"",$S67&lt;Assumptions!$B$11)),"Review scope, discount, or margin",""))))</f>
        <v/>
      </c>
    </row>
    <row r="68" ht="34" customHeight="1">
      <c r="A68" s="16" t="n"/>
      <c r="B68" s="17" t="n"/>
      <c r="C68" s="17" t="n"/>
      <c r="D68" s="16" t="n"/>
      <c r="E68" s="18" t="n"/>
      <c r="F68" s="19" t="n"/>
      <c r="G68" s="17" t="n"/>
      <c r="H68" s="20" t="n"/>
      <c r="I68" s="21" t="n"/>
      <c r="J68" s="22" t="n"/>
      <c r="K68" s="22" t="n"/>
      <c r="L68" s="22" t="n"/>
      <c r="M68" s="23">
        <f>IF($A68="","",IF(OR($H68="",$I68="",$J68="",$K68=""),"",IFERROR($H68*($I68*$J68+$K68)+IF($L68="",0,$L68),"")))</f>
        <v/>
      </c>
      <c r="N68" s="24">
        <f>IF(OR($A68="",$F68=""),"",IFERROR(VLOOKUP($F68,Assumptions!$A$5:$D$7,3,FALSE),""))</f>
        <v/>
      </c>
      <c r="O68" s="23">
        <f>IF(OR($M68="",$N68=""),"",IFERROR($M68*(1+$N68),""))</f>
        <v/>
      </c>
      <c r="P68" s="25" t="n"/>
      <c r="Q68" s="23">
        <f>IF(OR($O68="",$P68=""),"",IFERROR($O68*(1-$P68),""))</f>
        <v/>
      </c>
      <c r="R68" s="23">
        <f>IF($Q68="","",IFERROR($Q68/12,""))</f>
        <v/>
      </c>
      <c r="S68" s="24">
        <f>IF(OR($Q68="",$M68=""),"",IFERROR(($Q68-$M68)/$Q68,""))</f>
        <v/>
      </c>
      <c r="T68" s="19" t="n"/>
      <c r="U68" s="19" t="n"/>
      <c r="V68" s="26">
        <f>IF($A68="","",IF(OR($B68="",$C68="",$D68="",$E68="",$F68="",$G68="",$H68="",$I68="",$J68="",$K68="",$P68="",$T68="",$U68=""),"Check required inputs",IF($N68="","Check plan tier",IF(OR($H68&lt;&gt;IFERROR(VLOOKUP($F68,Assumptions!$A$5:$D$7,2,FALSE),$H68),$P68&gt;IFERROR(VLOOKUP($F68,Assumptions!$A$5:$D$7,4,FALSE),$P68),AND($S68&lt;&gt;"",$S68&lt;Assumptions!$B$11)),"Review scope, discount, or margin",""))))</f>
        <v/>
      </c>
    </row>
    <row r="69" ht="34" customHeight="1">
      <c r="A69" s="16" t="n"/>
      <c r="B69" s="17" t="n"/>
      <c r="C69" s="17" t="n"/>
      <c r="D69" s="16" t="n"/>
      <c r="E69" s="18" t="n"/>
      <c r="F69" s="19" t="n"/>
      <c r="G69" s="17" t="n"/>
      <c r="H69" s="20" t="n"/>
      <c r="I69" s="21" t="n"/>
      <c r="J69" s="22" t="n"/>
      <c r="K69" s="22" t="n"/>
      <c r="L69" s="22" t="n"/>
      <c r="M69" s="27">
        <f>IF($A69="","",IF(OR($H69="",$I69="",$J69="",$K69=""),"",IFERROR($H69*($I69*$J69+$K69)+IF($L69="",0,$L69),"")))</f>
        <v/>
      </c>
      <c r="N69" s="28">
        <f>IF(OR($A69="",$F69=""),"",IFERROR(VLOOKUP($F69,Assumptions!$A$5:$D$7,3,FALSE),""))</f>
        <v/>
      </c>
      <c r="O69" s="27">
        <f>IF(OR($M69="",$N69=""),"",IFERROR($M69*(1+$N69),""))</f>
        <v/>
      </c>
      <c r="P69" s="25" t="n"/>
      <c r="Q69" s="27">
        <f>IF(OR($O69="",$P69=""),"",IFERROR($O69*(1-$P69),""))</f>
        <v/>
      </c>
      <c r="R69" s="27">
        <f>IF($Q69="","",IFERROR($Q69/12,""))</f>
        <v/>
      </c>
      <c r="S69" s="28">
        <f>IF(OR($Q69="",$M69=""),"",IFERROR(($Q69-$M69)/$Q69,""))</f>
        <v/>
      </c>
      <c r="T69" s="19" t="n"/>
      <c r="U69" s="19" t="n"/>
      <c r="V69" s="29">
        <f>IF($A69="","",IF(OR($B69="",$C69="",$D69="",$E69="",$F69="",$G69="",$H69="",$I69="",$J69="",$K69="",$P69="",$T69="",$U69=""),"Check required inputs",IF($N69="","Check plan tier",IF(OR($H69&lt;&gt;IFERROR(VLOOKUP($F69,Assumptions!$A$5:$D$7,2,FALSE),$H69),$P69&gt;IFERROR(VLOOKUP($F69,Assumptions!$A$5:$D$7,4,FALSE),$P69),AND($S69&lt;&gt;"",$S69&lt;Assumptions!$B$11)),"Review scope, discount, or margin",""))))</f>
        <v/>
      </c>
    </row>
    <row r="70" ht="34" customHeight="1">
      <c r="A70" s="16" t="n"/>
      <c r="B70" s="17" t="n"/>
      <c r="C70" s="17" t="n"/>
      <c r="D70" s="16" t="n"/>
      <c r="E70" s="18" t="n"/>
      <c r="F70" s="19" t="n"/>
      <c r="G70" s="17" t="n"/>
      <c r="H70" s="20" t="n"/>
      <c r="I70" s="21" t="n"/>
      <c r="J70" s="22" t="n"/>
      <c r="K70" s="22" t="n"/>
      <c r="L70" s="22" t="n"/>
      <c r="M70" s="23">
        <f>IF($A70="","",IF(OR($H70="",$I70="",$J70="",$K70=""),"",IFERROR($H70*($I70*$J70+$K70)+IF($L70="",0,$L70),"")))</f>
        <v/>
      </c>
      <c r="N70" s="24">
        <f>IF(OR($A70="",$F70=""),"",IFERROR(VLOOKUP($F70,Assumptions!$A$5:$D$7,3,FALSE),""))</f>
        <v/>
      </c>
      <c r="O70" s="23">
        <f>IF(OR($M70="",$N70=""),"",IFERROR($M70*(1+$N70),""))</f>
        <v/>
      </c>
      <c r="P70" s="25" t="n"/>
      <c r="Q70" s="23">
        <f>IF(OR($O70="",$P70=""),"",IFERROR($O70*(1-$P70),""))</f>
        <v/>
      </c>
      <c r="R70" s="23">
        <f>IF($Q70="","",IFERROR($Q70/12,""))</f>
        <v/>
      </c>
      <c r="S70" s="24">
        <f>IF(OR($Q70="",$M70=""),"",IFERROR(($Q70-$M70)/$Q70,""))</f>
        <v/>
      </c>
      <c r="T70" s="19" t="n"/>
      <c r="U70" s="19" t="n"/>
      <c r="V70" s="26">
        <f>IF($A70="","",IF(OR($B70="",$C70="",$D70="",$E70="",$F70="",$G70="",$H70="",$I70="",$J70="",$K70="",$P70="",$T70="",$U70=""),"Check required inputs",IF($N70="","Check plan tier",IF(OR($H70&lt;&gt;IFERROR(VLOOKUP($F70,Assumptions!$A$5:$D$7,2,FALSE),$H70),$P70&gt;IFERROR(VLOOKUP($F70,Assumptions!$A$5:$D$7,4,FALSE),$P70),AND($S70&lt;&gt;"",$S70&lt;Assumptions!$B$11)),"Review scope, discount, or margin",""))))</f>
        <v/>
      </c>
    </row>
    <row r="71" ht="34" customHeight="1">
      <c r="A71" s="16" t="n"/>
      <c r="B71" s="17" t="n"/>
      <c r="C71" s="17" t="n"/>
      <c r="D71" s="16" t="n"/>
      <c r="E71" s="18" t="n"/>
      <c r="F71" s="19" t="n"/>
      <c r="G71" s="17" t="n"/>
      <c r="H71" s="20" t="n"/>
      <c r="I71" s="21" t="n"/>
      <c r="J71" s="22" t="n"/>
      <c r="K71" s="22" t="n"/>
      <c r="L71" s="22" t="n"/>
      <c r="M71" s="27">
        <f>IF($A71="","",IF(OR($H71="",$I71="",$J71="",$K71=""),"",IFERROR($H71*($I71*$J71+$K71)+IF($L71="",0,$L71),"")))</f>
        <v/>
      </c>
      <c r="N71" s="28">
        <f>IF(OR($A71="",$F71=""),"",IFERROR(VLOOKUP($F71,Assumptions!$A$5:$D$7,3,FALSE),""))</f>
        <v/>
      </c>
      <c r="O71" s="27">
        <f>IF(OR($M71="",$N71=""),"",IFERROR($M71*(1+$N71),""))</f>
        <v/>
      </c>
      <c r="P71" s="25" t="n"/>
      <c r="Q71" s="27">
        <f>IF(OR($O71="",$P71=""),"",IFERROR($O71*(1-$P71),""))</f>
        <v/>
      </c>
      <c r="R71" s="27">
        <f>IF($Q71="","",IFERROR($Q71/12,""))</f>
        <v/>
      </c>
      <c r="S71" s="28">
        <f>IF(OR($Q71="",$M71=""),"",IFERROR(($Q71-$M71)/$Q71,""))</f>
        <v/>
      </c>
      <c r="T71" s="19" t="n"/>
      <c r="U71" s="19" t="n"/>
      <c r="V71" s="29">
        <f>IF($A71="","",IF(OR($B71="",$C71="",$D71="",$E71="",$F71="",$G71="",$H71="",$I71="",$J71="",$K71="",$P71="",$T71="",$U71=""),"Check required inputs",IF($N71="","Check plan tier",IF(OR($H71&lt;&gt;IFERROR(VLOOKUP($F71,Assumptions!$A$5:$D$7,2,FALSE),$H71),$P71&gt;IFERROR(VLOOKUP($F71,Assumptions!$A$5:$D$7,4,FALSE),$P71),AND($S71&lt;&gt;"",$S71&lt;Assumptions!$B$11)),"Review scope, discount, or margin",""))))</f>
        <v/>
      </c>
    </row>
    <row r="72" ht="34" customHeight="1">
      <c r="A72" s="16" t="n"/>
      <c r="B72" s="17" t="n"/>
      <c r="C72" s="17" t="n"/>
      <c r="D72" s="16" t="n"/>
      <c r="E72" s="18" t="n"/>
      <c r="F72" s="19" t="n"/>
      <c r="G72" s="17" t="n"/>
      <c r="H72" s="20" t="n"/>
      <c r="I72" s="21" t="n"/>
      <c r="J72" s="22" t="n"/>
      <c r="K72" s="22" t="n"/>
      <c r="L72" s="22" t="n"/>
      <c r="M72" s="23">
        <f>IF($A72="","",IF(OR($H72="",$I72="",$J72="",$K72=""),"",IFERROR($H72*($I72*$J72+$K72)+IF($L72="",0,$L72),"")))</f>
        <v/>
      </c>
      <c r="N72" s="24">
        <f>IF(OR($A72="",$F72=""),"",IFERROR(VLOOKUP($F72,Assumptions!$A$5:$D$7,3,FALSE),""))</f>
        <v/>
      </c>
      <c r="O72" s="23">
        <f>IF(OR($M72="",$N72=""),"",IFERROR($M72*(1+$N72),""))</f>
        <v/>
      </c>
      <c r="P72" s="25" t="n"/>
      <c r="Q72" s="23">
        <f>IF(OR($O72="",$P72=""),"",IFERROR($O72*(1-$P72),""))</f>
        <v/>
      </c>
      <c r="R72" s="23">
        <f>IF($Q72="","",IFERROR($Q72/12,""))</f>
        <v/>
      </c>
      <c r="S72" s="24">
        <f>IF(OR($Q72="",$M72=""),"",IFERROR(($Q72-$M72)/$Q72,""))</f>
        <v/>
      </c>
      <c r="T72" s="19" t="n"/>
      <c r="U72" s="19" t="n"/>
      <c r="V72" s="26">
        <f>IF($A72="","",IF(OR($B72="",$C72="",$D72="",$E72="",$F72="",$G72="",$H72="",$I72="",$J72="",$K72="",$P72="",$T72="",$U72=""),"Check required inputs",IF($N72="","Check plan tier",IF(OR($H72&lt;&gt;IFERROR(VLOOKUP($F72,Assumptions!$A$5:$D$7,2,FALSE),$H72),$P72&gt;IFERROR(VLOOKUP($F72,Assumptions!$A$5:$D$7,4,FALSE),$P72),AND($S72&lt;&gt;"",$S72&lt;Assumptions!$B$11)),"Review scope, discount, or margin",""))))</f>
        <v/>
      </c>
    </row>
    <row r="73" ht="34" customHeight="1">
      <c r="A73" s="16" t="n"/>
      <c r="B73" s="17" t="n"/>
      <c r="C73" s="17" t="n"/>
      <c r="D73" s="16" t="n"/>
      <c r="E73" s="18" t="n"/>
      <c r="F73" s="19" t="n"/>
      <c r="G73" s="17" t="n"/>
      <c r="H73" s="20" t="n"/>
      <c r="I73" s="21" t="n"/>
      <c r="J73" s="22" t="n"/>
      <c r="K73" s="22" t="n"/>
      <c r="L73" s="22" t="n"/>
      <c r="M73" s="27">
        <f>IF($A73="","",IF(OR($H73="",$I73="",$J73="",$K73=""),"",IFERROR($H73*($I73*$J73+$K73)+IF($L73="",0,$L73),"")))</f>
        <v/>
      </c>
      <c r="N73" s="28">
        <f>IF(OR($A73="",$F73=""),"",IFERROR(VLOOKUP($F73,Assumptions!$A$5:$D$7,3,FALSE),""))</f>
        <v/>
      </c>
      <c r="O73" s="27">
        <f>IF(OR($M73="",$N73=""),"",IFERROR($M73*(1+$N73),""))</f>
        <v/>
      </c>
      <c r="P73" s="25" t="n"/>
      <c r="Q73" s="27">
        <f>IF(OR($O73="",$P73=""),"",IFERROR($O73*(1-$P73),""))</f>
        <v/>
      </c>
      <c r="R73" s="27">
        <f>IF($Q73="","",IFERROR($Q73/12,""))</f>
        <v/>
      </c>
      <c r="S73" s="28">
        <f>IF(OR($Q73="",$M73=""),"",IFERROR(($Q73-$M73)/$Q73,""))</f>
        <v/>
      </c>
      <c r="T73" s="19" t="n"/>
      <c r="U73" s="19" t="n"/>
      <c r="V73" s="29">
        <f>IF($A73="","",IF(OR($B73="",$C73="",$D73="",$E73="",$F73="",$G73="",$H73="",$I73="",$J73="",$K73="",$P73="",$T73="",$U73=""),"Check required inputs",IF($N73="","Check plan tier",IF(OR($H73&lt;&gt;IFERROR(VLOOKUP($F73,Assumptions!$A$5:$D$7,2,FALSE),$H73),$P73&gt;IFERROR(VLOOKUP($F73,Assumptions!$A$5:$D$7,4,FALSE),$P73),AND($S73&lt;&gt;"",$S73&lt;Assumptions!$B$11)),"Review scope, discount, or margin",""))))</f>
        <v/>
      </c>
    </row>
    <row r="74" ht="34" customHeight="1">
      <c r="A74" s="16" t="n"/>
      <c r="B74" s="17" t="n"/>
      <c r="C74" s="17" t="n"/>
      <c r="D74" s="16" t="n"/>
      <c r="E74" s="18" t="n"/>
      <c r="F74" s="19" t="n"/>
      <c r="G74" s="17" t="n"/>
      <c r="H74" s="20" t="n"/>
      <c r="I74" s="21" t="n"/>
      <c r="J74" s="22" t="n"/>
      <c r="K74" s="22" t="n"/>
      <c r="L74" s="22" t="n"/>
      <c r="M74" s="23">
        <f>IF($A74="","",IF(OR($H74="",$I74="",$J74="",$K74=""),"",IFERROR($H74*($I74*$J74+$K74)+IF($L74="",0,$L74),"")))</f>
        <v/>
      </c>
      <c r="N74" s="24">
        <f>IF(OR($A74="",$F74=""),"",IFERROR(VLOOKUP($F74,Assumptions!$A$5:$D$7,3,FALSE),""))</f>
        <v/>
      </c>
      <c r="O74" s="23">
        <f>IF(OR($M74="",$N74=""),"",IFERROR($M74*(1+$N74),""))</f>
        <v/>
      </c>
      <c r="P74" s="25" t="n"/>
      <c r="Q74" s="23">
        <f>IF(OR($O74="",$P74=""),"",IFERROR($O74*(1-$P74),""))</f>
        <v/>
      </c>
      <c r="R74" s="23">
        <f>IF($Q74="","",IFERROR($Q74/12,""))</f>
        <v/>
      </c>
      <c r="S74" s="24">
        <f>IF(OR($Q74="",$M74=""),"",IFERROR(($Q74-$M74)/$Q74,""))</f>
        <v/>
      </c>
      <c r="T74" s="19" t="n"/>
      <c r="U74" s="19" t="n"/>
      <c r="V74" s="26">
        <f>IF($A74="","",IF(OR($B74="",$C74="",$D74="",$E74="",$F74="",$G74="",$H74="",$I74="",$J74="",$K74="",$P74="",$T74="",$U74=""),"Check required inputs",IF($N74="","Check plan tier",IF(OR($H74&lt;&gt;IFERROR(VLOOKUP($F74,Assumptions!$A$5:$D$7,2,FALSE),$H74),$P74&gt;IFERROR(VLOOKUP($F74,Assumptions!$A$5:$D$7,4,FALSE),$P74),AND($S74&lt;&gt;"",$S74&lt;Assumptions!$B$11)),"Review scope, discount, or margin",""))))</f>
        <v/>
      </c>
    </row>
    <row r="75" ht="34" customHeight="1">
      <c r="A75" s="16" t="n"/>
      <c r="B75" s="17" t="n"/>
      <c r="C75" s="17" t="n"/>
      <c r="D75" s="16" t="n"/>
      <c r="E75" s="18" t="n"/>
      <c r="F75" s="19" t="n"/>
      <c r="G75" s="17" t="n"/>
      <c r="H75" s="20" t="n"/>
      <c r="I75" s="21" t="n"/>
      <c r="J75" s="22" t="n"/>
      <c r="K75" s="22" t="n"/>
      <c r="L75" s="22" t="n"/>
      <c r="M75" s="27">
        <f>IF($A75="","",IF(OR($H75="",$I75="",$J75="",$K75=""),"",IFERROR($H75*($I75*$J75+$K75)+IF($L75="",0,$L75),"")))</f>
        <v/>
      </c>
      <c r="N75" s="28">
        <f>IF(OR($A75="",$F75=""),"",IFERROR(VLOOKUP($F75,Assumptions!$A$5:$D$7,3,FALSE),""))</f>
        <v/>
      </c>
      <c r="O75" s="27">
        <f>IF(OR($M75="",$N75=""),"",IFERROR($M75*(1+$N75),""))</f>
        <v/>
      </c>
      <c r="P75" s="25" t="n"/>
      <c r="Q75" s="27">
        <f>IF(OR($O75="",$P75=""),"",IFERROR($O75*(1-$P75),""))</f>
        <v/>
      </c>
      <c r="R75" s="27">
        <f>IF($Q75="","",IFERROR($Q75/12,""))</f>
        <v/>
      </c>
      <c r="S75" s="28">
        <f>IF(OR($Q75="",$M75=""),"",IFERROR(($Q75-$M75)/$Q75,""))</f>
        <v/>
      </c>
      <c r="T75" s="19" t="n"/>
      <c r="U75" s="19" t="n"/>
      <c r="V75" s="29">
        <f>IF($A75="","",IF(OR($B75="",$C75="",$D75="",$E75="",$F75="",$G75="",$H75="",$I75="",$J75="",$K75="",$P75="",$T75="",$U75=""),"Check required inputs",IF($N75="","Check plan tier",IF(OR($H75&lt;&gt;IFERROR(VLOOKUP($F75,Assumptions!$A$5:$D$7,2,FALSE),$H75),$P75&gt;IFERROR(VLOOKUP($F75,Assumptions!$A$5:$D$7,4,FALSE),$P75),AND($S75&lt;&gt;"",$S75&lt;Assumptions!$B$11)),"Review scope, discount, or margin",""))))</f>
        <v/>
      </c>
    </row>
    <row r="76" ht="34" customHeight="1">
      <c r="A76" s="16" t="n"/>
      <c r="B76" s="17" t="n"/>
      <c r="C76" s="17" t="n"/>
      <c r="D76" s="16" t="n"/>
      <c r="E76" s="18" t="n"/>
      <c r="F76" s="19" t="n"/>
      <c r="G76" s="17" t="n"/>
      <c r="H76" s="20" t="n"/>
      <c r="I76" s="21" t="n"/>
      <c r="J76" s="22" t="n"/>
      <c r="K76" s="22" t="n"/>
      <c r="L76" s="22" t="n"/>
      <c r="M76" s="23">
        <f>IF($A76="","",IF(OR($H76="",$I76="",$J76="",$K76=""),"",IFERROR($H76*($I76*$J76+$K76)+IF($L76="",0,$L76),"")))</f>
        <v/>
      </c>
      <c r="N76" s="24">
        <f>IF(OR($A76="",$F76=""),"",IFERROR(VLOOKUP($F76,Assumptions!$A$5:$D$7,3,FALSE),""))</f>
        <v/>
      </c>
      <c r="O76" s="23">
        <f>IF(OR($M76="",$N76=""),"",IFERROR($M76*(1+$N76),""))</f>
        <v/>
      </c>
      <c r="P76" s="25" t="n"/>
      <c r="Q76" s="23">
        <f>IF(OR($O76="",$P76=""),"",IFERROR($O76*(1-$P76),""))</f>
        <v/>
      </c>
      <c r="R76" s="23">
        <f>IF($Q76="","",IFERROR($Q76/12,""))</f>
        <v/>
      </c>
      <c r="S76" s="24">
        <f>IF(OR($Q76="",$M76=""),"",IFERROR(($Q76-$M76)/$Q76,""))</f>
        <v/>
      </c>
      <c r="T76" s="19" t="n"/>
      <c r="U76" s="19" t="n"/>
      <c r="V76" s="26">
        <f>IF($A76="","",IF(OR($B76="",$C76="",$D76="",$E76="",$F76="",$G76="",$H76="",$I76="",$J76="",$K76="",$P76="",$T76="",$U76=""),"Check required inputs",IF($N76="","Check plan tier",IF(OR($H76&lt;&gt;IFERROR(VLOOKUP($F76,Assumptions!$A$5:$D$7,2,FALSE),$H76),$P76&gt;IFERROR(VLOOKUP($F76,Assumptions!$A$5:$D$7,4,FALSE),$P76),AND($S76&lt;&gt;"",$S76&lt;Assumptions!$B$11)),"Review scope, discount, or margin",""))))</f>
        <v/>
      </c>
    </row>
    <row r="77" ht="34" customHeight="1">
      <c r="A77" s="16" t="n"/>
      <c r="B77" s="17" t="n"/>
      <c r="C77" s="17" t="n"/>
      <c r="D77" s="16" t="n"/>
      <c r="E77" s="18" t="n"/>
      <c r="F77" s="19" t="n"/>
      <c r="G77" s="17" t="n"/>
      <c r="H77" s="20" t="n"/>
      <c r="I77" s="21" t="n"/>
      <c r="J77" s="22" t="n"/>
      <c r="K77" s="22" t="n"/>
      <c r="L77" s="22" t="n"/>
      <c r="M77" s="27">
        <f>IF($A77="","",IF(OR($H77="",$I77="",$J77="",$K77=""),"",IFERROR($H77*($I77*$J77+$K77)+IF($L77="",0,$L77),"")))</f>
        <v/>
      </c>
      <c r="N77" s="28">
        <f>IF(OR($A77="",$F77=""),"",IFERROR(VLOOKUP($F77,Assumptions!$A$5:$D$7,3,FALSE),""))</f>
        <v/>
      </c>
      <c r="O77" s="27">
        <f>IF(OR($M77="",$N77=""),"",IFERROR($M77*(1+$N77),""))</f>
        <v/>
      </c>
      <c r="P77" s="25" t="n"/>
      <c r="Q77" s="27">
        <f>IF(OR($O77="",$P77=""),"",IFERROR($O77*(1-$P77),""))</f>
        <v/>
      </c>
      <c r="R77" s="27">
        <f>IF($Q77="","",IFERROR($Q77/12,""))</f>
        <v/>
      </c>
      <c r="S77" s="28">
        <f>IF(OR($Q77="",$M77=""),"",IFERROR(($Q77-$M77)/$Q77,""))</f>
        <v/>
      </c>
      <c r="T77" s="19" t="n"/>
      <c r="U77" s="19" t="n"/>
      <c r="V77" s="29">
        <f>IF($A77="","",IF(OR($B77="",$C77="",$D77="",$E77="",$F77="",$G77="",$H77="",$I77="",$J77="",$K77="",$P77="",$T77="",$U77=""),"Check required inputs",IF($N77="","Check plan tier",IF(OR($H77&lt;&gt;IFERROR(VLOOKUP($F77,Assumptions!$A$5:$D$7,2,FALSE),$H77),$P77&gt;IFERROR(VLOOKUP($F77,Assumptions!$A$5:$D$7,4,FALSE),$P77),AND($S77&lt;&gt;"",$S77&lt;Assumptions!$B$11)),"Review scope, discount, or margin",""))))</f>
        <v/>
      </c>
    </row>
    <row r="78" ht="34" customHeight="1">
      <c r="A78" s="16" t="n"/>
      <c r="B78" s="17" t="n"/>
      <c r="C78" s="17" t="n"/>
      <c r="D78" s="16" t="n"/>
      <c r="E78" s="18" t="n"/>
      <c r="F78" s="19" t="n"/>
      <c r="G78" s="17" t="n"/>
      <c r="H78" s="20" t="n"/>
      <c r="I78" s="21" t="n"/>
      <c r="J78" s="22" t="n"/>
      <c r="K78" s="22" t="n"/>
      <c r="L78" s="22" t="n"/>
      <c r="M78" s="23">
        <f>IF($A78="","",IF(OR($H78="",$I78="",$J78="",$K78=""),"",IFERROR($H78*($I78*$J78+$K78)+IF($L78="",0,$L78),"")))</f>
        <v/>
      </c>
      <c r="N78" s="24">
        <f>IF(OR($A78="",$F78=""),"",IFERROR(VLOOKUP($F78,Assumptions!$A$5:$D$7,3,FALSE),""))</f>
        <v/>
      </c>
      <c r="O78" s="23">
        <f>IF(OR($M78="",$N78=""),"",IFERROR($M78*(1+$N78),""))</f>
        <v/>
      </c>
      <c r="P78" s="25" t="n"/>
      <c r="Q78" s="23">
        <f>IF(OR($O78="",$P78=""),"",IFERROR($O78*(1-$P78),""))</f>
        <v/>
      </c>
      <c r="R78" s="23">
        <f>IF($Q78="","",IFERROR($Q78/12,""))</f>
        <v/>
      </c>
      <c r="S78" s="24">
        <f>IF(OR($Q78="",$M78=""),"",IFERROR(($Q78-$M78)/$Q78,""))</f>
        <v/>
      </c>
      <c r="T78" s="19" t="n"/>
      <c r="U78" s="19" t="n"/>
      <c r="V78" s="26">
        <f>IF($A78="","",IF(OR($B78="",$C78="",$D78="",$E78="",$F78="",$G78="",$H78="",$I78="",$J78="",$K78="",$P78="",$T78="",$U78=""),"Check required inputs",IF($N78="","Check plan tier",IF(OR($H78&lt;&gt;IFERROR(VLOOKUP($F78,Assumptions!$A$5:$D$7,2,FALSE),$H78),$P78&gt;IFERROR(VLOOKUP($F78,Assumptions!$A$5:$D$7,4,FALSE),$P78),AND($S78&lt;&gt;"",$S78&lt;Assumptions!$B$11)),"Review scope, discount, or margin",""))))</f>
        <v/>
      </c>
    </row>
    <row r="79" ht="34" customHeight="1">
      <c r="A79" s="16" t="n"/>
      <c r="B79" s="17" t="n"/>
      <c r="C79" s="17" t="n"/>
      <c r="D79" s="16" t="n"/>
      <c r="E79" s="18" t="n"/>
      <c r="F79" s="19" t="n"/>
      <c r="G79" s="17" t="n"/>
      <c r="H79" s="20" t="n"/>
      <c r="I79" s="21" t="n"/>
      <c r="J79" s="22" t="n"/>
      <c r="K79" s="22" t="n"/>
      <c r="L79" s="22" t="n"/>
      <c r="M79" s="27">
        <f>IF($A79="","",IF(OR($H79="",$I79="",$J79="",$K79=""),"",IFERROR($H79*($I79*$J79+$K79)+IF($L79="",0,$L79),"")))</f>
        <v/>
      </c>
      <c r="N79" s="28">
        <f>IF(OR($A79="",$F79=""),"",IFERROR(VLOOKUP($F79,Assumptions!$A$5:$D$7,3,FALSE),""))</f>
        <v/>
      </c>
      <c r="O79" s="27">
        <f>IF(OR($M79="",$N79=""),"",IFERROR($M79*(1+$N79),""))</f>
        <v/>
      </c>
      <c r="P79" s="25" t="n"/>
      <c r="Q79" s="27">
        <f>IF(OR($O79="",$P79=""),"",IFERROR($O79*(1-$P79),""))</f>
        <v/>
      </c>
      <c r="R79" s="27">
        <f>IF($Q79="","",IFERROR($Q79/12,""))</f>
        <v/>
      </c>
      <c r="S79" s="28">
        <f>IF(OR($Q79="",$M79=""),"",IFERROR(($Q79-$M79)/$Q79,""))</f>
        <v/>
      </c>
      <c r="T79" s="19" t="n"/>
      <c r="U79" s="19" t="n"/>
      <c r="V79" s="29">
        <f>IF($A79="","",IF(OR($B79="",$C79="",$D79="",$E79="",$F79="",$G79="",$H79="",$I79="",$J79="",$K79="",$P79="",$T79="",$U79=""),"Check required inputs",IF($N79="","Check plan tier",IF(OR($H79&lt;&gt;IFERROR(VLOOKUP($F79,Assumptions!$A$5:$D$7,2,FALSE),$H79),$P79&gt;IFERROR(VLOOKUP($F79,Assumptions!$A$5:$D$7,4,FALSE),$P79),AND($S79&lt;&gt;"",$S79&lt;Assumptions!$B$11)),"Review scope, discount, or margin",""))))</f>
        <v/>
      </c>
    </row>
    <row r="80" ht="34" customHeight="1">
      <c r="A80" s="16" t="n"/>
      <c r="B80" s="17" t="n"/>
      <c r="C80" s="17" t="n"/>
      <c r="D80" s="16" t="n"/>
      <c r="E80" s="18" t="n"/>
      <c r="F80" s="19" t="n"/>
      <c r="G80" s="17" t="n"/>
      <c r="H80" s="20" t="n"/>
      <c r="I80" s="21" t="n"/>
      <c r="J80" s="22" t="n"/>
      <c r="K80" s="22" t="n"/>
      <c r="L80" s="22" t="n"/>
      <c r="M80" s="23">
        <f>IF($A80="","",IF(OR($H80="",$I80="",$J80="",$K80=""),"",IFERROR($H80*($I80*$J80+$K80)+IF($L80="",0,$L80),"")))</f>
        <v/>
      </c>
      <c r="N80" s="24">
        <f>IF(OR($A80="",$F80=""),"",IFERROR(VLOOKUP($F80,Assumptions!$A$5:$D$7,3,FALSE),""))</f>
        <v/>
      </c>
      <c r="O80" s="23">
        <f>IF(OR($M80="",$N80=""),"",IFERROR($M80*(1+$N80),""))</f>
        <v/>
      </c>
      <c r="P80" s="25" t="n"/>
      <c r="Q80" s="23">
        <f>IF(OR($O80="",$P80=""),"",IFERROR($O80*(1-$P80),""))</f>
        <v/>
      </c>
      <c r="R80" s="23">
        <f>IF($Q80="","",IFERROR($Q80/12,""))</f>
        <v/>
      </c>
      <c r="S80" s="24">
        <f>IF(OR($Q80="",$M80=""),"",IFERROR(($Q80-$M80)/$Q80,""))</f>
        <v/>
      </c>
      <c r="T80" s="19" t="n"/>
      <c r="U80" s="19" t="n"/>
      <c r="V80" s="26">
        <f>IF($A80="","",IF(OR($B80="",$C80="",$D80="",$E80="",$F80="",$G80="",$H80="",$I80="",$J80="",$K80="",$P80="",$T80="",$U80=""),"Check required inputs",IF($N80="","Check plan tier",IF(OR($H80&lt;&gt;IFERROR(VLOOKUP($F80,Assumptions!$A$5:$D$7,2,FALSE),$H80),$P80&gt;IFERROR(VLOOKUP($F80,Assumptions!$A$5:$D$7,4,FALSE),$P80),AND($S80&lt;&gt;"",$S80&lt;Assumptions!$B$11)),"Review scope, discount, or margin",""))))</f>
        <v/>
      </c>
    </row>
    <row r="81" ht="34" customHeight="1">
      <c r="A81" s="16" t="n"/>
      <c r="B81" s="17" t="n"/>
      <c r="C81" s="17" t="n"/>
      <c r="D81" s="16" t="n"/>
      <c r="E81" s="18" t="n"/>
      <c r="F81" s="19" t="n"/>
      <c r="G81" s="17" t="n"/>
      <c r="H81" s="20" t="n"/>
      <c r="I81" s="21" t="n"/>
      <c r="J81" s="22" t="n"/>
      <c r="K81" s="22" t="n"/>
      <c r="L81" s="22" t="n"/>
      <c r="M81" s="27">
        <f>IF($A81="","",IF(OR($H81="",$I81="",$J81="",$K81=""),"",IFERROR($H81*($I81*$J81+$K81)+IF($L81="",0,$L81),"")))</f>
        <v/>
      </c>
      <c r="N81" s="28">
        <f>IF(OR($A81="",$F81=""),"",IFERROR(VLOOKUP($F81,Assumptions!$A$5:$D$7,3,FALSE),""))</f>
        <v/>
      </c>
      <c r="O81" s="27">
        <f>IF(OR($M81="",$N81=""),"",IFERROR($M81*(1+$N81),""))</f>
        <v/>
      </c>
      <c r="P81" s="25" t="n"/>
      <c r="Q81" s="27">
        <f>IF(OR($O81="",$P81=""),"",IFERROR($O81*(1-$P81),""))</f>
        <v/>
      </c>
      <c r="R81" s="27">
        <f>IF($Q81="","",IFERROR($Q81/12,""))</f>
        <v/>
      </c>
      <c r="S81" s="28">
        <f>IF(OR($Q81="",$M81=""),"",IFERROR(($Q81-$M81)/$Q81,""))</f>
        <v/>
      </c>
      <c r="T81" s="19" t="n"/>
      <c r="U81" s="19" t="n"/>
      <c r="V81" s="29">
        <f>IF($A81="","",IF(OR($B81="",$C81="",$D81="",$E81="",$F81="",$G81="",$H81="",$I81="",$J81="",$K81="",$P81="",$T81="",$U81=""),"Check required inputs",IF($N81="","Check plan tier",IF(OR($H81&lt;&gt;IFERROR(VLOOKUP($F81,Assumptions!$A$5:$D$7,2,FALSE),$H81),$P81&gt;IFERROR(VLOOKUP($F81,Assumptions!$A$5:$D$7,4,FALSE),$P81),AND($S81&lt;&gt;"",$S81&lt;Assumptions!$B$11)),"Review scope, discount, or margin",""))))</f>
        <v/>
      </c>
    </row>
    <row r="82" ht="34" customHeight="1">
      <c r="A82" s="16" t="n"/>
      <c r="B82" s="17" t="n"/>
      <c r="C82" s="17" t="n"/>
      <c r="D82" s="16" t="n"/>
      <c r="E82" s="18" t="n"/>
      <c r="F82" s="19" t="n"/>
      <c r="G82" s="17" t="n"/>
      <c r="H82" s="20" t="n"/>
      <c r="I82" s="21" t="n"/>
      <c r="J82" s="22" t="n"/>
      <c r="K82" s="22" t="n"/>
      <c r="L82" s="22" t="n"/>
      <c r="M82" s="23">
        <f>IF($A82="","",IF(OR($H82="",$I82="",$J82="",$K82=""),"",IFERROR($H82*($I82*$J82+$K82)+IF($L82="",0,$L82),"")))</f>
        <v/>
      </c>
      <c r="N82" s="24">
        <f>IF(OR($A82="",$F82=""),"",IFERROR(VLOOKUP($F82,Assumptions!$A$5:$D$7,3,FALSE),""))</f>
        <v/>
      </c>
      <c r="O82" s="23">
        <f>IF(OR($M82="",$N82=""),"",IFERROR($M82*(1+$N82),""))</f>
        <v/>
      </c>
      <c r="P82" s="25" t="n"/>
      <c r="Q82" s="23">
        <f>IF(OR($O82="",$P82=""),"",IFERROR($O82*(1-$P82),""))</f>
        <v/>
      </c>
      <c r="R82" s="23">
        <f>IF($Q82="","",IFERROR($Q82/12,""))</f>
        <v/>
      </c>
      <c r="S82" s="24">
        <f>IF(OR($Q82="",$M82=""),"",IFERROR(($Q82-$M82)/$Q82,""))</f>
        <v/>
      </c>
      <c r="T82" s="19" t="n"/>
      <c r="U82" s="19" t="n"/>
      <c r="V82" s="26">
        <f>IF($A82="","",IF(OR($B82="",$C82="",$D82="",$E82="",$F82="",$G82="",$H82="",$I82="",$J82="",$K82="",$P82="",$T82="",$U82=""),"Check required inputs",IF($N82="","Check plan tier",IF(OR($H82&lt;&gt;IFERROR(VLOOKUP($F82,Assumptions!$A$5:$D$7,2,FALSE),$H82),$P82&gt;IFERROR(VLOOKUP($F82,Assumptions!$A$5:$D$7,4,FALSE),$P82),AND($S82&lt;&gt;"",$S82&lt;Assumptions!$B$11)),"Review scope, discount, or margin",""))))</f>
        <v/>
      </c>
    </row>
    <row r="83" ht="34" customHeight="1">
      <c r="A83" s="16" t="n"/>
      <c r="B83" s="17" t="n"/>
      <c r="C83" s="17" t="n"/>
      <c r="D83" s="16" t="n"/>
      <c r="E83" s="18" t="n"/>
      <c r="F83" s="19" t="n"/>
      <c r="G83" s="17" t="n"/>
      <c r="H83" s="20" t="n"/>
      <c r="I83" s="21" t="n"/>
      <c r="J83" s="22" t="n"/>
      <c r="K83" s="22" t="n"/>
      <c r="L83" s="22" t="n"/>
      <c r="M83" s="27">
        <f>IF($A83="","",IF(OR($H83="",$I83="",$J83="",$K83=""),"",IFERROR($H83*($I83*$J83+$K83)+IF($L83="",0,$L83),"")))</f>
        <v/>
      </c>
      <c r="N83" s="28">
        <f>IF(OR($A83="",$F83=""),"",IFERROR(VLOOKUP($F83,Assumptions!$A$5:$D$7,3,FALSE),""))</f>
        <v/>
      </c>
      <c r="O83" s="27">
        <f>IF(OR($M83="",$N83=""),"",IFERROR($M83*(1+$N83),""))</f>
        <v/>
      </c>
      <c r="P83" s="25" t="n"/>
      <c r="Q83" s="27">
        <f>IF(OR($O83="",$P83=""),"",IFERROR($O83*(1-$P83),""))</f>
        <v/>
      </c>
      <c r="R83" s="27">
        <f>IF($Q83="","",IFERROR($Q83/12,""))</f>
        <v/>
      </c>
      <c r="S83" s="28">
        <f>IF(OR($Q83="",$M83=""),"",IFERROR(($Q83-$M83)/$Q83,""))</f>
        <v/>
      </c>
      <c r="T83" s="19" t="n"/>
      <c r="U83" s="19" t="n"/>
      <c r="V83" s="29">
        <f>IF($A83="","",IF(OR($B83="",$C83="",$D83="",$E83="",$F83="",$G83="",$H83="",$I83="",$J83="",$K83="",$P83="",$T83="",$U83=""),"Check required inputs",IF($N83="","Check plan tier",IF(OR($H83&lt;&gt;IFERROR(VLOOKUP($F83,Assumptions!$A$5:$D$7,2,FALSE),$H83),$P83&gt;IFERROR(VLOOKUP($F83,Assumptions!$A$5:$D$7,4,FALSE),$P83),AND($S83&lt;&gt;"",$S83&lt;Assumptions!$B$11)),"Review scope, discount, or margin",""))))</f>
        <v/>
      </c>
    </row>
    <row r="84" ht="34" customHeight="1">
      <c r="A84" s="16" t="n"/>
      <c r="B84" s="17" t="n"/>
      <c r="C84" s="17" t="n"/>
      <c r="D84" s="16" t="n"/>
      <c r="E84" s="18" t="n"/>
      <c r="F84" s="19" t="n"/>
      <c r="G84" s="17" t="n"/>
      <c r="H84" s="20" t="n"/>
      <c r="I84" s="21" t="n"/>
      <c r="J84" s="22" t="n"/>
      <c r="K84" s="22" t="n"/>
      <c r="L84" s="22" t="n"/>
      <c r="M84" s="23">
        <f>IF($A84="","",IF(OR($H84="",$I84="",$J84="",$K84=""),"",IFERROR($H84*($I84*$J84+$K84)+IF($L84="",0,$L84),"")))</f>
        <v/>
      </c>
      <c r="N84" s="24">
        <f>IF(OR($A84="",$F84=""),"",IFERROR(VLOOKUP($F84,Assumptions!$A$5:$D$7,3,FALSE),""))</f>
        <v/>
      </c>
      <c r="O84" s="23">
        <f>IF(OR($M84="",$N84=""),"",IFERROR($M84*(1+$N84),""))</f>
        <v/>
      </c>
      <c r="P84" s="25" t="n"/>
      <c r="Q84" s="23">
        <f>IF(OR($O84="",$P84=""),"",IFERROR($O84*(1-$P84),""))</f>
        <v/>
      </c>
      <c r="R84" s="23">
        <f>IF($Q84="","",IFERROR($Q84/12,""))</f>
        <v/>
      </c>
      <c r="S84" s="24">
        <f>IF(OR($Q84="",$M84=""),"",IFERROR(($Q84-$M84)/$Q84,""))</f>
        <v/>
      </c>
      <c r="T84" s="19" t="n"/>
      <c r="U84" s="19" t="n"/>
      <c r="V84" s="26">
        <f>IF($A84="","",IF(OR($B84="",$C84="",$D84="",$E84="",$F84="",$G84="",$H84="",$I84="",$J84="",$K84="",$P84="",$T84="",$U84=""),"Check required inputs",IF($N84="","Check plan tier",IF(OR($H84&lt;&gt;IFERROR(VLOOKUP($F84,Assumptions!$A$5:$D$7,2,FALSE),$H84),$P84&gt;IFERROR(VLOOKUP($F84,Assumptions!$A$5:$D$7,4,FALSE),$P84),AND($S84&lt;&gt;"",$S84&lt;Assumptions!$B$11)),"Review scope, discount, or margin",""))))</f>
        <v/>
      </c>
    </row>
    <row r="85" ht="34" customHeight="1">
      <c r="A85" s="16" t="n"/>
      <c r="B85" s="17" t="n"/>
      <c r="C85" s="17" t="n"/>
      <c r="D85" s="16" t="n"/>
      <c r="E85" s="18" t="n"/>
      <c r="F85" s="19" t="n"/>
      <c r="G85" s="17" t="n"/>
      <c r="H85" s="20" t="n"/>
      <c r="I85" s="21" t="n"/>
      <c r="J85" s="22" t="n"/>
      <c r="K85" s="22" t="n"/>
      <c r="L85" s="22" t="n"/>
      <c r="M85" s="27">
        <f>IF($A85="","",IF(OR($H85="",$I85="",$J85="",$K85=""),"",IFERROR($H85*($I85*$J85+$K85)+IF($L85="",0,$L85),"")))</f>
        <v/>
      </c>
      <c r="N85" s="28">
        <f>IF(OR($A85="",$F85=""),"",IFERROR(VLOOKUP($F85,Assumptions!$A$5:$D$7,3,FALSE),""))</f>
        <v/>
      </c>
      <c r="O85" s="27">
        <f>IF(OR($M85="",$N85=""),"",IFERROR($M85*(1+$N85),""))</f>
        <v/>
      </c>
      <c r="P85" s="25" t="n"/>
      <c r="Q85" s="27">
        <f>IF(OR($O85="",$P85=""),"",IFERROR($O85*(1-$P85),""))</f>
        <v/>
      </c>
      <c r="R85" s="27">
        <f>IF($Q85="","",IFERROR($Q85/12,""))</f>
        <v/>
      </c>
      <c r="S85" s="28">
        <f>IF(OR($Q85="",$M85=""),"",IFERROR(($Q85-$M85)/$Q85,""))</f>
        <v/>
      </c>
      <c r="T85" s="19" t="n"/>
      <c r="U85" s="19" t="n"/>
      <c r="V85" s="29">
        <f>IF($A85="","",IF(OR($B85="",$C85="",$D85="",$E85="",$F85="",$G85="",$H85="",$I85="",$J85="",$K85="",$P85="",$T85="",$U85=""),"Check required inputs",IF($N85="","Check plan tier",IF(OR($H85&lt;&gt;IFERROR(VLOOKUP($F85,Assumptions!$A$5:$D$7,2,FALSE),$H85),$P85&gt;IFERROR(VLOOKUP($F85,Assumptions!$A$5:$D$7,4,FALSE),$P85),AND($S85&lt;&gt;"",$S85&lt;Assumptions!$B$11)),"Review scope, discount, or margin",""))))</f>
        <v/>
      </c>
    </row>
    <row r="86" ht="34" customHeight="1">
      <c r="A86" s="16" t="n"/>
      <c r="B86" s="17" t="n"/>
      <c r="C86" s="17" t="n"/>
      <c r="D86" s="16" t="n"/>
      <c r="E86" s="18" t="n"/>
      <c r="F86" s="19" t="n"/>
      <c r="G86" s="17" t="n"/>
      <c r="H86" s="20" t="n"/>
      <c r="I86" s="21" t="n"/>
      <c r="J86" s="22" t="n"/>
      <c r="K86" s="22" t="n"/>
      <c r="L86" s="22" t="n"/>
      <c r="M86" s="23">
        <f>IF($A86="","",IF(OR($H86="",$I86="",$J86="",$K86=""),"",IFERROR($H86*($I86*$J86+$K86)+IF($L86="",0,$L86),"")))</f>
        <v/>
      </c>
      <c r="N86" s="24">
        <f>IF(OR($A86="",$F86=""),"",IFERROR(VLOOKUP($F86,Assumptions!$A$5:$D$7,3,FALSE),""))</f>
        <v/>
      </c>
      <c r="O86" s="23">
        <f>IF(OR($M86="",$N86=""),"",IFERROR($M86*(1+$N86),""))</f>
        <v/>
      </c>
      <c r="P86" s="25" t="n"/>
      <c r="Q86" s="23">
        <f>IF(OR($O86="",$P86=""),"",IFERROR($O86*(1-$P86),""))</f>
        <v/>
      </c>
      <c r="R86" s="23">
        <f>IF($Q86="","",IFERROR($Q86/12,""))</f>
        <v/>
      </c>
      <c r="S86" s="24">
        <f>IF(OR($Q86="",$M86=""),"",IFERROR(($Q86-$M86)/$Q86,""))</f>
        <v/>
      </c>
      <c r="T86" s="19" t="n"/>
      <c r="U86" s="19" t="n"/>
      <c r="V86" s="26">
        <f>IF($A86="","",IF(OR($B86="",$C86="",$D86="",$E86="",$F86="",$G86="",$H86="",$I86="",$J86="",$K86="",$P86="",$T86="",$U86=""),"Check required inputs",IF($N86="","Check plan tier",IF(OR($H86&lt;&gt;IFERROR(VLOOKUP($F86,Assumptions!$A$5:$D$7,2,FALSE),$H86),$P86&gt;IFERROR(VLOOKUP($F86,Assumptions!$A$5:$D$7,4,FALSE),$P86),AND($S86&lt;&gt;"",$S86&lt;Assumptions!$B$11)),"Review scope, discount, or margin",""))))</f>
        <v/>
      </c>
    </row>
    <row r="87" ht="34" customHeight="1">
      <c r="A87" s="16" t="n"/>
      <c r="B87" s="17" t="n"/>
      <c r="C87" s="17" t="n"/>
      <c r="D87" s="16" t="n"/>
      <c r="E87" s="18" t="n"/>
      <c r="F87" s="19" t="n"/>
      <c r="G87" s="17" t="n"/>
      <c r="H87" s="20" t="n"/>
      <c r="I87" s="21" t="n"/>
      <c r="J87" s="22" t="n"/>
      <c r="K87" s="22" t="n"/>
      <c r="L87" s="22" t="n"/>
      <c r="M87" s="27">
        <f>IF($A87="","",IF(OR($H87="",$I87="",$J87="",$K87=""),"",IFERROR($H87*($I87*$J87+$K87)+IF($L87="",0,$L87),"")))</f>
        <v/>
      </c>
      <c r="N87" s="28">
        <f>IF(OR($A87="",$F87=""),"",IFERROR(VLOOKUP($F87,Assumptions!$A$5:$D$7,3,FALSE),""))</f>
        <v/>
      </c>
      <c r="O87" s="27">
        <f>IF(OR($M87="",$N87=""),"",IFERROR($M87*(1+$N87),""))</f>
        <v/>
      </c>
      <c r="P87" s="25" t="n"/>
      <c r="Q87" s="27">
        <f>IF(OR($O87="",$P87=""),"",IFERROR($O87*(1-$P87),""))</f>
        <v/>
      </c>
      <c r="R87" s="27">
        <f>IF($Q87="","",IFERROR($Q87/12,""))</f>
        <v/>
      </c>
      <c r="S87" s="28">
        <f>IF(OR($Q87="",$M87=""),"",IFERROR(($Q87-$M87)/$Q87,""))</f>
        <v/>
      </c>
      <c r="T87" s="19" t="n"/>
      <c r="U87" s="19" t="n"/>
      <c r="V87" s="29">
        <f>IF($A87="","",IF(OR($B87="",$C87="",$D87="",$E87="",$F87="",$G87="",$H87="",$I87="",$J87="",$K87="",$P87="",$T87="",$U87=""),"Check required inputs",IF($N87="","Check plan tier",IF(OR($H87&lt;&gt;IFERROR(VLOOKUP($F87,Assumptions!$A$5:$D$7,2,FALSE),$H87),$P87&gt;IFERROR(VLOOKUP($F87,Assumptions!$A$5:$D$7,4,FALSE),$P87),AND($S87&lt;&gt;"",$S87&lt;Assumptions!$B$11)),"Review scope, discount, or margin",""))))</f>
        <v/>
      </c>
    </row>
    <row r="88" ht="34" customHeight="1">
      <c r="A88" s="16" t="n"/>
      <c r="B88" s="17" t="n"/>
      <c r="C88" s="17" t="n"/>
      <c r="D88" s="16" t="n"/>
      <c r="E88" s="18" t="n"/>
      <c r="F88" s="19" t="n"/>
      <c r="G88" s="17" t="n"/>
      <c r="H88" s="20" t="n"/>
      <c r="I88" s="21" t="n"/>
      <c r="J88" s="22" t="n"/>
      <c r="K88" s="22" t="n"/>
      <c r="L88" s="22" t="n"/>
      <c r="M88" s="23">
        <f>IF($A88="","",IF(OR($H88="",$I88="",$J88="",$K88=""),"",IFERROR($H88*($I88*$J88+$K88)+IF($L88="",0,$L88),"")))</f>
        <v/>
      </c>
      <c r="N88" s="24">
        <f>IF(OR($A88="",$F88=""),"",IFERROR(VLOOKUP($F88,Assumptions!$A$5:$D$7,3,FALSE),""))</f>
        <v/>
      </c>
      <c r="O88" s="23">
        <f>IF(OR($M88="",$N88=""),"",IFERROR($M88*(1+$N88),""))</f>
        <v/>
      </c>
      <c r="P88" s="25" t="n"/>
      <c r="Q88" s="23">
        <f>IF(OR($O88="",$P88=""),"",IFERROR($O88*(1-$P88),""))</f>
        <v/>
      </c>
      <c r="R88" s="23">
        <f>IF($Q88="","",IFERROR($Q88/12,""))</f>
        <v/>
      </c>
      <c r="S88" s="24">
        <f>IF(OR($Q88="",$M88=""),"",IFERROR(($Q88-$M88)/$Q88,""))</f>
        <v/>
      </c>
      <c r="T88" s="19" t="n"/>
      <c r="U88" s="19" t="n"/>
      <c r="V88" s="26">
        <f>IF($A88="","",IF(OR($B88="",$C88="",$D88="",$E88="",$F88="",$G88="",$H88="",$I88="",$J88="",$K88="",$P88="",$T88="",$U88=""),"Check required inputs",IF($N88="","Check plan tier",IF(OR($H88&lt;&gt;IFERROR(VLOOKUP($F88,Assumptions!$A$5:$D$7,2,FALSE),$H88),$P88&gt;IFERROR(VLOOKUP($F88,Assumptions!$A$5:$D$7,4,FALSE),$P88),AND($S88&lt;&gt;"",$S88&lt;Assumptions!$B$11)),"Review scope, discount, or margin",""))))</f>
        <v/>
      </c>
    </row>
    <row r="89" ht="34" customHeight="1">
      <c r="A89" s="16" t="n"/>
      <c r="B89" s="17" t="n"/>
      <c r="C89" s="17" t="n"/>
      <c r="D89" s="16" t="n"/>
      <c r="E89" s="18" t="n"/>
      <c r="F89" s="19" t="n"/>
      <c r="G89" s="17" t="n"/>
      <c r="H89" s="20" t="n"/>
      <c r="I89" s="21" t="n"/>
      <c r="J89" s="22" t="n"/>
      <c r="K89" s="22" t="n"/>
      <c r="L89" s="22" t="n"/>
      <c r="M89" s="27">
        <f>IF($A89="","",IF(OR($H89="",$I89="",$J89="",$K89=""),"",IFERROR($H89*($I89*$J89+$K89)+IF($L89="",0,$L89),"")))</f>
        <v/>
      </c>
      <c r="N89" s="28">
        <f>IF(OR($A89="",$F89=""),"",IFERROR(VLOOKUP($F89,Assumptions!$A$5:$D$7,3,FALSE),""))</f>
        <v/>
      </c>
      <c r="O89" s="27">
        <f>IF(OR($M89="",$N89=""),"",IFERROR($M89*(1+$N89),""))</f>
        <v/>
      </c>
      <c r="P89" s="25" t="n"/>
      <c r="Q89" s="27">
        <f>IF(OR($O89="",$P89=""),"",IFERROR($O89*(1-$P89),""))</f>
        <v/>
      </c>
      <c r="R89" s="27">
        <f>IF($Q89="","",IFERROR($Q89/12,""))</f>
        <v/>
      </c>
      <c r="S89" s="28">
        <f>IF(OR($Q89="",$M89=""),"",IFERROR(($Q89-$M89)/$Q89,""))</f>
        <v/>
      </c>
      <c r="T89" s="19" t="n"/>
      <c r="U89" s="19" t="n"/>
      <c r="V89" s="29">
        <f>IF($A89="","",IF(OR($B89="",$C89="",$D89="",$E89="",$F89="",$G89="",$H89="",$I89="",$J89="",$K89="",$P89="",$T89="",$U89=""),"Check required inputs",IF($N89="","Check plan tier",IF(OR($H89&lt;&gt;IFERROR(VLOOKUP($F89,Assumptions!$A$5:$D$7,2,FALSE),$H89),$P89&gt;IFERROR(VLOOKUP($F89,Assumptions!$A$5:$D$7,4,FALSE),$P89),AND($S89&lt;&gt;"",$S89&lt;Assumptions!$B$11)),"Review scope, discount, or margin",""))))</f>
        <v/>
      </c>
    </row>
    <row r="90" ht="34" customHeight="1">
      <c r="A90" s="16" t="n"/>
      <c r="B90" s="17" t="n"/>
      <c r="C90" s="17" t="n"/>
      <c r="D90" s="16" t="n"/>
      <c r="E90" s="18" t="n"/>
      <c r="F90" s="19" t="n"/>
      <c r="G90" s="17" t="n"/>
      <c r="H90" s="20" t="n"/>
      <c r="I90" s="21" t="n"/>
      <c r="J90" s="22" t="n"/>
      <c r="K90" s="22" t="n"/>
      <c r="L90" s="22" t="n"/>
      <c r="M90" s="23">
        <f>IF($A90="","",IF(OR($H90="",$I90="",$J90="",$K90=""),"",IFERROR($H90*($I90*$J90+$K90)+IF($L90="",0,$L90),"")))</f>
        <v/>
      </c>
      <c r="N90" s="24">
        <f>IF(OR($A90="",$F90=""),"",IFERROR(VLOOKUP($F90,Assumptions!$A$5:$D$7,3,FALSE),""))</f>
        <v/>
      </c>
      <c r="O90" s="23">
        <f>IF(OR($M90="",$N90=""),"",IFERROR($M90*(1+$N90),""))</f>
        <v/>
      </c>
      <c r="P90" s="25" t="n"/>
      <c r="Q90" s="23">
        <f>IF(OR($O90="",$P90=""),"",IFERROR($O90*(1-$P90),""))</f>
        <v/>
      </c>
      <c r="R90" s="23">
        <f>IF($Q90="","",IFERROR($Q90/12,""))</f>
        <v/>
      </c>
      <c r="S90" s="24">
        <f>IF(OR($Q90="",$M90=""),"",IFERROR(($Q90-$M90)/$Q90,""))</f>
        <v/>
      </c>
      <c r="T90" s="19" t="n"/>
      <c r="U90" s="19" t="n"/>
      <c r="V90" s="26">
        <f>IF($A90="","",IF(OR($B90="",$C90="",$D90="",$E90="",$F90="",$G90="",$H90="",$I90="",$J90="",$K90="",$P90="",$T90="",$U90=""),"Check required inputs",IF($N90="","Check plan tier",IF(OR($H90&lt;&gt;IFERROR(VLOOKUP($F90,Assumptions!$A$5:$D$7,2,FALSE),$H90),$P90&gt;IFERROR(VLOOKUP($F90,Assumptions!$A$5:$D$7,4,FALSE),$P90),AND($S90&lt;&gt;"",$S90&lt;Assumptions!$B$11)),"Review scope, discount, or margin",""))))</f>
        <v/>
      </c>
    </row>
    <row r="91" ht="34" customHeight="1">
      <c r="A91" s="16" t="n"/>
      <c r="B91" s="17" t="n"/>
      <c r="C91" s="17" t="n"/>
      <c r="D91" s="16" t="n"/>
      <c r="E91" s="18" t="n"/>
      <c r="F91" s="19" t="n"/>
      <c r="G91" s="17" t="n"/>
      <c r="H91" s="20" t="n"/>
      <c r="I91" s="21" t="n"/>
      <c r="J91" s="22" t="n"/>
      <c r="K91" s="22" t="n"/>
      <c r="L91" s="22" t="n"/>
      <c r="M91" s="27">
        <f>IF($A91="","",IF(OR($H91="",$I91="",$J91="",$K91=""),"",IFERROR($H91*($I91*$J91+$K91)+IF($L91="",0,$L91),"")))</f>
        <v/>
      </c>
      <c r="N91" s="28">
        <f>IF(OR($A91="",$F91=""),"",IFERROR(VLOOKUP($F91,Assumptions!$A$5:$D$7,3,FALSE),""))</f>
        <v/>
      </c>
      <c r="O91" s="27">
        <f>IF(OR($M91="",$N91=""),"",IFERROR($M91*(1+$N91),""))</f>
        <v/>
      </c>
      <c r="P91" s="25" t="n"/>
      <c r="Q91" s="27">
        <f>IF(OR($O91="",$P91=""),"",IFERROR($O91*(1-$P91),""))</f>
        <v/>
      </c>
      <c r="R91" s="27">
        <f>IF($Q91="","",IFERROR($Q91/12,""))</f>
        <v/>
      </c>
      <c r="S91" s="28">
        <f>IF(OR($Q91="",$M91=""),"",IFERROR(($Q91-$M91)/$Q91,""))</f>
        <v/>
      </c>
      <c r="T91" s="19" t="n"/>
      <c r="U91" s="19" t="n"/>
      <c r="V91" s="29">
        <f>IF($A91="","",IF(OR($B91="",$C91="",$D91="",$E91="",$F91="",$G91="",$H91="",$I91="",$J91="",$K91="",$P91="",$T91="",$U91=""),"Check required inputs",IF($N91="","Check plan tier",IF(OR($H91&lt;&gt;IFERROR(VLOOKUP($F91,Assumptions!$A$5:$D$7,2,FALSE),$H91),$P91&gt;IFERROR(VLOOKUP($F91,Assumptions!$A$5:$D$7,4,FALSE),$P91),AND($S91&lt;&gt;"",$S91&lt;Assumptions!$B$11)),"Review scope, discount, or margin",""))))</f>
        <v/>
      </c>
    </row>
    <row r="92" ht="34" customHeight="1">
      <c r="A92" s="16" t="n"/>
      <c r="B92" s="17" t="n"/>
      <c r="C92" s="17" t="n"/>
      <c r="D92" s="16" t="n"/>
      <c r="E92" s="18" t="n"/>
      <c r="F92" s="19" t="n"/>
      <c r="G92" s="17" t="n"/>
      <c r="H92" s="20" t="n"/>
      <c r="I92" s="21" t="n"/>
      <c r="J92" s="22" t="n"/>
      <c r="K92" s="22" t="n"/>
      <c r="L92" s="22" t="n"/>
      <c r="M92" s="23">
        <f>IF($A92="","",IF(OR($H92="",$I92="",$J92="",$K92=""),"",IFERROR($H92*($I92*$J92+$K92)+IF($L92="",0,$L92),"")))</f>
        <v/>
      </c>
      <c r="N92" s="24">
        <f>IF(OR($A92="",$F92=""),"",IFERROR(VLOOKUP($F92,Assumptions!$A$5:$D$7,3,FALSE),""))</f>
        <v/>
      </c>
      <c r="O92" s="23">
        <f>IF(OR($M92="",$N92=""),"",IFERROR($M92*(1+$N92),""))</f>
        <v/>
      </c>
      <c r="P92" s="25" t="n"/>
      <c r="Q92" s="23">
        <f>IF(OR($O92="",$P92=""),"",IFERROR($O92*(1-$P92),""))</f>
        <v/>
      </c>
      <c r="R92" s="23">
        <f>IF($Q92="","",IFERROR($Q92/12,""))</f>
        <v/>
      </c>
      <c r="S92" s="24">
        <f>IF(OR($Q92="",$M92=""),"",IFERROR(($Q92-$M92)/$Q92,""))</f>
        <v/>
      </c>
      <c r="T92" s="19" t="n"/>
      <c r="U92" s="19" t="n"/>
      <c r="V92" s="26">
        <f>IF($A92="","",IF(OR($B92="",$C92="",$D92="",$E92="",$F92="",$G92="",$H92="",$I92="",$J92="",$K92="",$P92="",$T92="",$U92=""),"Check required inputs",IF($N92="","Check plan tier",IF(OR($H92&lt;&gt;IFERROR(VLOOKUP($F92,Assumptions!$A$5:$D$7,2,FALSE),$H92),$P92&gt;IFERROR(VLOOKUP($F92,Assumptions!$A$5:$D$7,4,FALSE),$P92),AND($S92&lt;&gt;"",$S92&lt;Assumptions!$B$11)),"Review scope, discount, or margin",""))))</f>
        <v/>
      </c>
    </row>
    <row r="93" ht="34" customHeight="1">
      <c r="A93" s="16" t="n"/>
      <c r="B93" s="17" t="n"/>
      <c r="C93" s="17" t="n"/>
      <c r="D93" s="16" t="n"/>
      <c r="E93" s="18" t="n"/>
      <c r="F93" s="19" t="n"/>
      <c r="G93" s="17" t="n"/>
      <c r="H93" s="20" t="n"/>
      <c r="I93" s="21" t="n"/>
      <c r="J93" s="22" t="n"/>
      <c r="K93" s="22" t="n"/>
      <c r="L93" s="22" t="n"/>
      <c r="M93" s="27">
        <f>IF($A93="","",IF(OR($H93="",$I93="",$J93="",$K93=""),"",IFERROR($H93*($I93*$J93+$K93)+IF($L93="",0,$L93),"")))</f>
        <v/>
      </c>
      <c r="N93" s="28">
        <f>IF(OR($A93="",$F93=""),"",IFERROR(VLOOKUP($F93,Assumptions!$A$5:$D$7,3,FALSE),""))</f>
        <v/>
      </c>
      <c r="O93" s="27">
        <f>IF(OR($M93="",$N93=""),"",IFERROR($M93*(1+$N93),""))</f>
        <v/>
      </c>
      <c r="P93" s="25" t="n"/>
      <c r="Q93" s="27">
        <f>IF(OR($O93="",$P93=""),"",IFERROR($O93*(1-$P93),""))</f>
        <v/>
      </c>
      <c r="R93" s="27">
        <f>IF($Q93="","",IFERROR($Q93/12,""))</f>
        <v/>
      </c>
      <c r="S93" s="28">
        <f>IF(OR($Q93="",$M93=""),"",IFERROR(($Q93-$M93)/$Q93,""))</f>
        <v/>
      </c>
      <c r="T93" s="19" t="n"/>
      <c r="U93" s="19" t="n"/>
      <c r="V93" s="29">
        <f>IF($A93="","",IF(OR($B93="",$C93="",$D93="",$E93="",$F93="",$G93="",$H93="",$I93="",$J93="",$K93="",$P93="",$T93="",$U93=""),"Check required inputs",IF($N93="","Check plan tier",IF(OR($H93&lt;&gt;IFERROR(VLOOKUP($F93,Assumptions!$A$5:$D$7,2,FALSE),$H93),$P93&gt;IFERROR(VLOOKUP($F93,Assumptions!$A$5:$D$7,4,FALSE),$P93),AND($S93&lt;&gt;"",$S93&lt;Assumptions!$B$11)),"Review scope, discount, or margin",""))))</f>
        <v/>
      </c>
    </row>
    <row r="94" ht="34" customHeight="1">
      <c r="A94" s="16" t="n"/>
      <c r="B94" s="17" t="n"/>
      <c r="C94" s="17" t="n"/>
      <c r="D94" s="16" t="n"/>
      <c r="E94" s="18" t="n"/>
      <c r="F94" s="19" t="n"/>
      <c r="G94" s="17" t="n"/>
      <c r="H94" s="20" t="n"/>
      <c r="I94" s="21" t="n"/>
      <c r="J94" s="22" t="n"/>
      <c r="K94" s="22" t="n"/>
      <c r="L94" s="22" t="n"/>
      <c r="M94" s="23">
        <f>IF($A94="","",IF(OR($H94="",$I94="",$J94="",$K94=""),"",IFERROR($H94*($I94*$J94+$K94)+IF($L94="",0,$L94),"")))</f>
        <v/>
      </c>
      <c r="N94" s="24">
        <f>IF(OR($A94="",$F94=""),"",IFERROR(VLOOKUP($F94,Assumptions!$A$5:$D$7,3,FALSE),""))</f>
        <v/>
      </c>
      <c r="O94" s="23">
        <f>IF(OR($M94="",$N94=""),"",IFERROR($M94*(1+$N94),""))</f>
        <v/>
      </c>
      <c r="P94" s="25" t="n"/>
      <c r="Q94" s="23">
        <f>IF(OR($O94="",$P94=""),"",IFERROR($O94*(1-$P94),""))</f>
        <v/>
      </c>
      <c r="R94" s="23">
        <f>IF($Q94="","",IFERROR($Q94/12,""))</f>
        <v/>
      </c>
      <c r="S94" s="24">
        <f>IF(OR($Q94="",$M94=""),"",IFERROR(($Q94-$M94)/$Q94,""))</f>
        <v/>
      </c>
      <c r="T94" s="19" t="n"/>
      <c r="U94" s="19" t="n"/>
      <c r="V94" s="26">
        <f>IF($A94="","",IF(OR($B94="",$C94="",$D94="",$E94="",$F94="",$G94="",$H94="",$I94="",$J94="",$K94="",$P94="",$T94="",$U94=""),"Check required inputs",IF($N94="","Check plan tier",IF(OR($H94&lt;&gt;IFERROR(VLOOKUP($F94,Assumptions!$A$5:$D$7,2,FALSE),$H94),$P94&gt;IFERROR(VLOOKUP($F94,Assumptions!$A$5:$D$7,4,FALSE),$P94),AND($S94&lt;&gt;"",$S94&lt;Assumptions!$B$11)),"Review scope, discount, or margin",""))))</f>
        <v/>
      </c>
    </row>
    <row r="95" ht="34" customHeight="1">
      <c r="A95" s="16" t="n"/>
      <c r="B95" s="17" t="n"/>
      <c r="C95" s="17" t="n"/>
      <c r="D95" s="16" t="n"/>
      <c r="E95" s="18" t="n"/>
      <c r="F95" s="19" t="n"/>
      <c r="G95" s="17" t="n"/>
      <c r="H95" s="20" t="n"/>
      <c r="I95" s="21" t="n"/>
      <c r="J95" s="22" t="n"/>
      <c r="K95" s="22" t="n"/>
      <c r="L95" s="22" t="n"/>
      <c r="M95" s="27">
        <f>IF($A95="","",IF(OR($H95="",$I95="",$J95="",$K95=""),"",IFERROR($H95*($I95*$J95+$K95)+IF($L95="",0,$L95),"")))</f>
        <v/>
      </c>
      <c r="N95" s="28">
        <f>IF(OR($A95="",$F95=""),"",IFERROR(VLOOKUP($F95,Assumptions!$A$5:$D$7,3,FALSE),""))</f>
        <v/>
      </c>
      <c r="O95" s="27">
        <f>IF(OR($M95="",$N95=""),"",IFERROR($M95*(1+$N95),""))</f>
        <v/>
      </c>
      <c r="P95" s="25" t="n"/>
      <c r="Q95" s="27">
        <f>IF(OR($O95="",$P95=""),"",IFERROR($O95*(1-$P95),""))</f>
        <v/>
      </c>
      <c r="R95" s="27">
        <f>IF($Q95="","",IFERROR($Q95/12,""))</f>
        <v/>
      </c>
      <c r="S95" s="28">
        <f>IF(OR($Q95="",$M95=""),"",IFERROR(($Q95-$M95)/$Q95,""))</f>
        <v/>
      </c>
      <c r="T95" s="19" t="n"/>
      <c r="U95" s="19" t="n"/>
      <c r="V95" s="29">
        <f>IF($A95="","",IF(OR($B95="",$C95="",$D95="",$E95="",$F95="",$G95="",$H95="",$I95="",$J95="",$K95="",$P95="",$T95="",$U95=""),"Check required inputs",IF($N95="","Check plan tier",IF(OR($H95&lt;&gt;IFERROR(VLOOKUP($F95,Assumptions!$A$5:$D$7,2,FALSE),$H95),$P95&gt;IFERROR(VLOOKUP($F95,Assumptions!$A$5:$D$7,4,FALSE),$P95),AND($S95&lt;&gt;"",$S95&lt;Assumptions!$B$11)),"Review scope, discount, or margin",""))))</f>
        <v/>
      </c>
    </row>
    <row r="96" ht="34" customHeight="1">
      <c r="A96" s="16" t="n"/>
      <c r="B96" s="17" t="n"/>
      <c r="C96" s="17" t="n"/>
      <c r="D96" s="16" t="n"/>
      <c r="E96" s="18" t="n"/>
      <c r="F96" s="19" t="n"/>
      <c r="G96" s="17" t="n"/>
      <c r="H96" s="20" t="n"/>
      <c r="I96" s="21" t="n"/>
      <c r="J96" s="22" t="n"/>
      <c r="K96" s="22" t="n"/>
      <c r="L96" s="22" t="n"/>
      <c r="M96" s="23">
        <f>IF($A96="","",IF(OR($H96="",$I96="",$J96="",$K96=""),"",IFERROR($H96*($I96*$J96+$K96)+IF($L96="",0,$L96),"")))</f>
        <v/>
      </c>
      <c r="N96" s="24">
        <f>IF(OR($A96="",$F96=""),"",IFERROR(VLOOKUP($F96,Assumptions!$A$5:$D$7,3,FALSE),""))</f>
        <v/>
      </c>
      <c r="O96" s="23">
        <f>IF(OR($M96="",$N96=""),"",IFERROR($M96*(1+$N96),""))</f>
        <v/>
      </c>
      <c r="P96" s="25" t="n"/>
      <c r="Q96" s="23">
        <f>IF(OR($O96="",$P96=""),"",IFERROR($O96*(1-$P96),""))</f>
        <v/>
      </c>
      <c r="R96" s="23">
        <f>IF($Q96="","",IFERROR($Q96/12,""))</f>
        <v/>
      </c>
      <c r="S96" s="24">
        <f>IF(OR($Q96="",$M96=""),"",IFERROR(($Q96-$M96)/$Q96,""))</f>
        <v/>
      </c>
      <c r="T96" s="19" t="n"/>
      <c r="U96" s="19" t="n"/>
      <c r="V96" s="26">
        <f>IF($A96="","",IF(OR($B96="",$C96="",$D96="",$E96="",$F96="",$G96="",$H96="",$I96="",$J96="",$K96="",$P96="",$T96="",$U96=""),"Check required inputs",IF($N96="","Check plan tier",IF(OR($H96&lt;&gt;IFERROR(VLOOKUP($F96,Assumptions!$A$5:$D$7,2,FALSE),$H96),$P96&gt;IFERROR(VLOOKUP($F96,Assumptions!$A$5:$D$7,4,FALSE),$P96),AND($S96&lt;&gt;"",$S96&lt;Assumptions!$B$11)),"Review scope, discount, or margin",""))))</f>
        <v/>
      </c>
    </row>
    <row r="97" ht="34" customHeight="1">
      <c r="A97" s="16" t="n"/>
      <c r="B97" s="17" t="n"/>
      <c r="C97" s="17" t="n"/>
      <c r="D97" s="16" t="n"/>
      <c r="E97" s="18" t="n"/>
      <c r="F97" s="19" t="n"/>
      <c r="G97" s="17" t="n"/>
      <c r="H97" s="20" t="n"/>
      <c r="I97" s="21" t="n"/>
      <c r="J97" s="22" t="n"/>
      <c r="K97" s="22" t="n"/>
      <c r="L97" s="22" t="n"/>
      <c r="M97" s="27">
        <f>IF($A97="","",IF(OR($H97="",$I97="",$J97="",$K97=""),"",IFERROR($H97*($I97*$J97+$K97)+IF($L97="",0,$L97),"")))</f>
        <v/>
      </c>
      <c r="N97" s="28">
        <f>IF(OR($A97="",$F97=""),"",IFERROR(VLOOKUP($F97,Assumptions!$A$5:$D$7,3,FALSE),""))</f>
        <v/>
      </c>
      <c r="O97" s="27">
        <f>IF(OR($M97="",$N97=""),"",IFERROR($M97*(1+$N97),""))</f>
        <v/>
      </c>
      <c r="P97" s="25" t="n"/>
      <c r="Q97" s="27">
        <f>IF(OR($O97="",$P97=""),"",IFERROR($O97*(1-$P97),""))</f>
        <v/>
      </c>
      <c r="R97" s="27">
        <f>IF($Q97="","",IFERROR($Q97/12,""))</f>
        <v/>
      </c>
      <c r="S97" s="28">
        <f>IF(OR($Q97="",$M97=""),"",IFERROR(($Q97-$M97)/$Q97,""))</f>
        <v/>
      </c>
      <c r="T97" s="19" t="n"/>
      <c r="U97" s="19" t="n"/>
      <c r="V97" s="29">
        <f>IF($A97="","",IF(OR($B97="",$C97="",$D97="",$E97="",$F97="",$G97="",$H97="",$I97="",$J97="",$K97="",$P97="",$T97="",$U97=""),"Check required inputs",IF($N97="","Check plan tier",IF(OR($H97&lt;&gt;IFERROR(VLOOKUP($F97,Assumptions!$A$5:$D$7,2,FALSE),$H97),$P97&gt;IFERROR(VLOOKUP($F97,Assumptions!$A$5:$D$7,4,FALSE),$P97),AND($S97&lt;&gt;"",$S97&lt;Assumptions!$B$11)),"Review scope, discount, or margin",""))))</f>
        <v/>
      </c>
    </row>
    <row r="98" ht="34" customHeight="1">
      <c r="A98" s="16" t="n"/>
      <c r="B98" s="17" t="n"/>
      <c r="C98" s="17" t="n"/>
      <c r="D98" s="16" t="n"/>
      <c r="E98" s="18" t="n"/>
      <c r="F98" s="19" t="n"/>
      <c r="G98" s="17" t="n"/>
      <c r="H98" s="20" t="n"/>
      <c r="I98" s="21" t="n"/>
      <c r="J98" s="22" t="n"/>
      <c r="K98" s="22" t="n"/>
      <c r="L98" s="22" t="n"/>
      <c r="M98" s="23">
        <f>IF($A98="","",IF(OR($H98="",$I98="",$J98="",$K98=""),"",IFERROR($H98*($I98*$J98+$K98)+IF($L98="",0,$L98),"")))</f>
        <v/>
      </c>
      <c r="N98" s="24">
        <f>IF(OR($A98="",$F98=""),"",IFERROR(VLOOKUP($F98,Assumptions!$A$5:$D$7,3,FALSE),""))</f>
        <v/>
      </c>
      <c r="O98" s="23">
        <f>IF(OR($M98="",$N98=""),"",IFERROR($M98*(1+$N98),""))</f>
        <v/>
      </c>
      <c r="P98" s="25" t="n"/>
      <c r="Q98" s="23">
        <f>IF(OR($O98="",$P98=""),"",IFERROR($O98*(1-$P98),""))</f>
        <v/>
      </c>
      <c r="R98" s="23">
        <f>IF($Q98="","",IFERROR($Q98/12,""))</f>
        <v/>
      </c>
      <c r="S98" s="24">
        <f>IF(OR($Q98="",$M98=""),"",IFERROR(($Q98-$M98)/$Q98,""))</f>
        <v/>
      </c>
      <c r="T98" s="19" t="n"/>
      <c r="U98" s="19" t="n"/>
      <c r="V98" s="26">
        <f>IF($A98="","",IF(OR($B98="",$C98="",$D98="",$E98="",$F98="",$G98="",$H98="",$I98="",$J98="",$K98="",$P98="",$T98="",$U98=""),"Check required inputs",IF($N98="","Check plan tier",IF(OR($H98&lt;&gt;IFERROR(VLOOKUP($F98,Assumptions!$A$5:$D$7,2,FALSE),$H98),$P98&gt;IFERROR(VLOOKUP($F98,Assumptions!$A$5:$D$7,4,FALSE),$P98),AND($S98&lt;&gt;"",$S98&lt;Assumptions!$B$11)),"Review scope, discount, or margin",""))))</f>
        <v/>
      </c>
    </row>
    <row r="99" ht="34" customHeight="1">
      <c r="A99" s="16" t="n"/>
      <c r="B99" s="17" t="n"/>
      <c r="C99" s="17" t="n"/>
      <c r="D99" s="16" t="n"/>
      <c r="E99" s="18" t="n"/>
      <c r="F99" s="19" t="n"/>
      <c r="G99" s="17" t="n"/>
      <c r="H99" s="20" t="n"/>
      <c r="I99" s="21" t="n"/>
      <c r="J99" s="22" t="n"/>
      <c r="K99" s="22" t="n"/>
      <c r="L99" s="22" t="n"/>
      <c r="M99" s="27">
        <f>IF($A99="","",IF(OR($H99="",$I99="",$J99="",$K99=""),"",IFERROR($H99*($I99*$J99+$K99)+IF($L99="",0,$L99),"")))</f>
        <v/>
      </c>
      <c r="N99" s="28">
        <f>IF(OR($A99="",$F99=""),"",IFERROR(VLOOKUP($F99,Assumptions!$A$5:$D$7,3,FALSE),""))</f>
        <v/>
      </c>
      <c r="O99" s="27">
        <f>IF(OR($M99="",$N99=""),"",IFERROR($M99*(1+$N99),""))</f>
        <v/>
      </c>
      <c r="P99" s="25" t="n"/>
      <c r="Q99" s="27">
        <f>IF(OR($O99="",$P99=""),"",IFERROR($O99*(1-$P99),""))</f>
        <v/>
      </c>
      <c r="R99" s="27">
        <f>IF($Q99="","",IFERROR($Q99/12,""))</f>
        <v/>
      </c>
      <c r="S99" s="28">
        <f>IF(OR($Q99="",$M99=""),"",IFERROR(($Q99-$M99)/$Q99,""))</f>
        <v/>
      </c>
      <c r="T99" s="19" t="n"/>
      <c r="U99" s="19" t="n"/>
      <c r="V99" s="29">
        <f>IF($A99="","",IF(OR($B99="",$C99="",$D99="",$E99="",$F99="",$G99="",$H99="",$I99="",$J99="",$K99="",$P99="",$T99="",$U99=""),"Check required inputs",IF($N99="","Check plan tier",IF(OR($H99&lt;&gt;IFERROR(VLOOKUP($F99,Assumptions!$A$5:$D$7,2,FALSE),$H99),$P99&gt;IFERROR(VLOOKUP($F99,Assumptions!$A$5:$D$7,4,FALSE),$P99),AND($S99&lt;&gt;"",$S99&lt;Assumptions!$B$11)),"Review scope, discount, or margin",""))))</f>
        <v/>
      </c>
    </row>
    <row r="100" ht="34" customHeight="1">
      <c r="A100" s="16" t="n"/>
      <c r="B100" s="17" t="n"/>
      <c r="C100" s="17" t="n"/>
      <c r="D100" s="16" t="n"/>
      <c r="E100" s="18" t="n"/>
      <c r="F100" s="19" t="n"/>
      <c r="G100" s="17" t="n"/>
      <c r="H100" s="20" t="n"/>
      <c r="I100" s="21" t="n"/>
      <c r="J100" s="22" t="n"/>
      <c r="K100" s="22" t="n"/>
      <c r="L100" s="22" t="n"/>
      <c r="M100" s="23">
        <f>IF($A100="","",IF(OR($H100="",$I100="",$J100="",$K100=""),"",IFERROR($H100*($I100*$J100+$K100)+IF($L100="",0,$L100),"")))</f>
        <v/>
      </c>
      <c r="N100" s="24">
        <f>IF(OR($A100="",$F100=""),"",IFERROR(VLOOKUP($F100,Assumptions!$A$5:$D$7,3,FALSE),""))</f>
        <v/>
      </c>
      <c r="O100" s="23">
        <f>IF(OR($M100="",$N100=""),"",IFERROR($M100*(1+$N100),""))</f>
        <v/>
      </c>
      <c r="P100" s="25" t="n"/>
      <c r="Q100" s="23">
        <f>IF(OR($O100="",$P100=""),"",IFERROR($O100*(1-$P100),""))</f>
        <v/>
      </c>
      <c r="R100" s="23">
        <f>IF($Q100="","",IFERROR($Q100/12,""))</f>
        <v/>
      </c>
      <c r="S100" s="24">
        <f>IF(OR($Q100="",$M100=""),"",IFERROR(($Q100-$M100)/$Q100,""))</f>
        <v/>
      </c>
      <c r="T100" s="19" t="n"/>
      <c r="U100" s="19" t="n"/>
      <c r="V100" s="26">
        <f>IF($A100="","",IF(OR($B100="",$C100="",$D100="",$E100="",$F100="",$G100="",$H100="",$I100="",$J100="",$K100="",$P100="",$T100="",$U100=""),"Check required inputs",IF($N100="","Check plan tier",IF(OR($H100&lt;&gt;IFERROR(VLOOKUP($F100,Assumptions!$A$5:$D$7,2,FALSE),$H100),$P100&gt;IFERROR(VLOOKUP($F100,Assumptions!$A$5:$D$7,4,FALSE),$P100),AND($S100&lt;&gt;"",$S100&lt;Assumptions!$B$11)),"Review scope, discount, or margin",""))))</f>
        <v/>
      </c>
    </row>
    <row r="101" ht="34" customHeight="1">
      <c r="A101" s="16" t="n"/>
      <c r="B101" s="17" t="n"/>
      <c r="C101" s="17" t="n"/>
      <c r="D101" s="16" t="n"/>
      <c r="E101" s="18" t="n"/>
      <c r="F101" s="19" t="n"/>
      <c r="G101" s="17" t="n"/>
      <c r="H101" s="20" t="n"/>
      <c r="I101" s="21" t="n"/>
      <c r="J101" s="22" t="n"/>
      <c r="K101" s="22" t="n"/>
      <c r="L101" s="22" t="n"/>
      <c r="M101" s="27">
        <f>IF($A101="","",IF(OR($H101="",$I101="",$J101="",$K101=""),"",IFERROR($H101*($I101*$J101+$K101)+IF($L101="",0,$L101),"")))</f>
        <v/>
      </c>
      <c r="N101" s="28">
        <f>IF(OR($A101="",$F101=""),"",IFERROR(VLOOKUP($F101,Assumptions!$A$5:$D$7,3,FALSE),""))</f>
        <v/>
      </c>
      <c r="O101" s="27">
        <f>IF(OR($M101="",$N101=""),"",IFERROR($M101*(1+$N101),""))</f>
        <v/>
      </c>
      <c r="P101" s="25" t="n"/>
      <c r="Q101" s="27">
        <f>IF(OR($O101="",$P101=""),"",IFERROR($O101*(1-$P101),""))</f>
        <v/>
      </c>
      <c r="R101" s="27">
        <f>IF($Q101="","",IFERROR($Q101/12,""))</f>
        <v/>
      </c>
      <c r="S101" s="28">
        <f>IF(OR($Q101="",$M101=""),"",IFERROR(($Q101-$M101)/$Q101,""))</f>
        <v/>
      </c>
      <c r="T101" s="19" t="n"/>
      <c r="U101" s="19" t="n"/>
      <c r="V101" s="29">
        <f>IF($A101="","",IF(OR($B101="",$C101="",$D101="",$E101="",$F101="",$G101="",$H101="",$I101="",$J101="",$K101="",$P101="",$T101="",$U101=""),"Check required inputs",IF($N101="","Check plan tier",IF(OR($H101&lt;&gt;IFERROR(VLOOKUP($F101,Assumptions!$A$5:$D$7,2,FALSE),$H101),$P101&gt;IFERROR(VLOOKUP($F101,Assumptions!$A$5:$D$7,4,FALSE),$P101),AND($S101&lt;&gt;"",$S101&lt;Assumptions!$B$11)),"Review scope, discount, or margin",""))))</f>
        <v/>
      </c>
    </row>
    <row r="102" ht="34" customHeight="1">
      <c r="A102" s="16" t="n"/>
      <c r="B102" s="17" t="n"/>
      <c r="C102" s="17" t="n"/>
      <c r="D102" s="16" t="n"/>
      <c r="E102" s="18" t="n"/>
      <c r="F102" s="19" t="n"/>
      <c r="G102" s="17" t="n"/>
      <c r="H102" s="20" t="n"/>
      <c r="I102" s="21" t="n"/>
      <c r="J102" s="22" t="n"/>
      <c r="K102" s="22" t="n"/>
      <c r="L102" s="22" t="n"/>
      <c r="M102" s="23">
        <f>IF($A102="","",IF(OR($H102="",$I102="",$J102="",$K102=""),"",IFERROR($H102*($I102*$J102+$K102)+IF($L102="",0,$L102),"")))</f>
        <v/>
      </c>
      <c r="N102" s="24">
        <f>IF(OR($A102="",$F102=""),"",IFERROR(VLOOKUP($F102,Assumptions!$A$5:$D$7,3,FALSE),""))</f>
        <v/>
      </c>
      <c r="O102" s="23">
        <f>IF(OR($M102="",$N102=""),"",IFERROR($M102*(1+$N102),""))</f>
        <v/>
      </c>
      <c r="P102" s="25" t="n"/>
      <c r="Q102" s="23">
        <f>IF(OR($O102="",$P102=""),"",IFERROR($O102*(1-$P102),""))</f>
        <v/>
      </c>
      <c r="R102" s="23">
        <f>IF($Q102="","",IFERROR($Q102/12,""))</f>
        <v/>
      </c>
      <c r="S102" s="24">
        <f>IF(OR($Q102="",$M102=""),"",IFERROR(($Q102-$M102)/$Q102,""))</f>
        <v/>
      </c>
      <c r="T102" s="19" t="n"/>
      <c r="U102" s="19" t="n"/>
      <c r="V102" s="26">
        <f>IF($A102="","",IF(OR($B102="",$C102="",$D102="",$E102="",$F102="",$G102="",$H102="",$I102="",$J102="",$K102="",$P102="",$T102="",$U102=""),"Check required inputs",IF($N102="","Check plan tier",IF(OR($H102&lt;&gt;IFERROR(VLOOKUP($F102,Assumptions!$A$5:$D$7,2,FALSE),$H102),$P102&gt;IFERROR(VLOOKUP($F102,Assumptions!$A$5:$D$7,4,FALSE),$P102),AND($S102&lt;&gt;"",$S102&lt;Assumptions!$B$11)),"Review scope, discount, or margin",""))))</f>
        <v/>
      </c>
    </row>
    <row r="103" ht="34" customHeight="1">
      <c r="A103" s="16" t="n"/>
      <c r="B103" s="17" t="n"/>
      <c r="C103" s="17" t="n"/>
      <c r="D103" s="16" t="n"/>
      <c r="E103" s="18" t="n"/>
      <c r="F103" s="19" t="n"/>
      <c r="G103" s="17" t="n"/>
      <c r="H103" s="20" t="n"/>
      <c r="I103" s="21" t="n"/>
      <c r="J103" s="22" t="n"/>
      <c r="K103" s="22" t="n"/>
      <c r="L103" s="22" t="n"/>
      <c r="M103" s="27">
        <f>IF($A103="","",IF(OR($H103="",$I103="",$J103="",$K103=""),"",IFERROR($H103*($I103*$J103+$K103)+IF($L103="",0,$L103),"")))</f>
        <v/>
      </c>
      <c r="N103" s="28">
        <f>IF(OR($A103="",$F103=""),"",IFERROR(VLOOKUP($F103,Assumptions!$A$5:$D$7,3,FALSE),""))</f>
        <v/>
      </c>
      <c r="O103" s="27">
        <f>IF(OR($M103="",$N103=""),"",IFERROR($M103*(1+$N103),""))</f>
        <v/>
      </c>
      <c r="P103" s="25" t="n"/>
      <c r="Q103" s="27">
        <f>IF(OR($O103="",$P103=""),"",IFERROR($O103*(1-$P103),""))</f>
        <v/>
      </c>
      <c r="R103" s="27">
        <f>IF($Q103="","",IFERROR($Q103/12,""))</f>
        <v/>
      </c>
      <c r="S103" s="28">
        <f>IF(OR($Q103="",$M103=""),"",IFERROR(($Q103-$M103)/$Q103,""))</f>
        <v/>
      </c>
      <c r="T103" s="19" t="n"/>
      <c r="U103" s="19" t="n"/>
      <c r="V103" s="29">
        <f>IF($A103="","",IF(OR($B103="",$C103="",$D103="",$E103="",$F103="",$G103="",$H103="",$I103="",$J103="",$K103="",$P103="",$T103="",$U103=""),"Check required inputs",IF($N103="","Check plan tier",IF(OR($H103&lt;&gt;IFERROR(VLOOKUP($F103,Assumptions!$A$5:$D$7,2,FALSE),$H103),$P103&gt;IFERROR(VLOOKUP($F103,Assumptions!$A$5:$D$7,4,FALSE),$P103),AND($S103&lt;&gt;"",$S103&lt;Assumptions!$B$11)),"Review scope, discount, or margin",""))))</f>
        <v/>
      </c>
    </row>
    <row r="104" ht="34" customHeight="1">
      <c r="A104" s="16" t="n"/>
      <c r="B104" s="17" t="n"/>
      <c r="C104" s="17" t="n"/>
      <c r="D104" s="16" t="n"/>
      <c r="E104" s="18" t="n"/>
      <c r="F104" s="19" t="n"/>
      <c r="G104" s="17" t="n"/>
      <c r="H104" s="20" t="n"/>
      <c r="I104" s="21" t="n"/>
      <c r="J104" s="22" t="n"/>
      <c r="K104" s="22" t="n"/>
      <c r="L104" s="22" t="n"/>
      <c r="M104" s="23">
        <f>IF($A104="","",IF(OR($H104="",$I104="",$J104="",$K104=""),"",IFERROR($H104*($I104*$J104+$K104)+IF($L104="",0,$L104),"")))</f>
        <v/>
      </c>
      <c r="N104" s="24">
        <f>IF(OR($A104="",$F104=""),"",IFERROR(VLOOKUP($F104,Assumptions!$A$5:$D$7,3,FALSE),""))</f>
        <v/>
      </c>
      <c r="O104" s="23">
        <f>IF(OR($M104="",$N104=""),"",IFERROR($M104*(1+$N104),""))</f>
        <v/>
      </c>
      <c r="P104" s="25" t="n"/>
      <c r="Q104" s="23">
        <f>IF(OR($O104="",$P104=""),"",IFERROR($O104*(1-$P104),""))</f>
        <v/>
      </c>
      <c r="R104" s="23">
        <f>IF($Q104="","",IFERROR($Q104/12,""))</f>
        <v/>
      </c>
      <c r="S104" s="24">
        <f>IF(OR($Q104="",$M104=""),"",IFERROR(($Q104-$M104)/$Q104,""))</f>
        <v/>
      </c>
      <c r="T104" s="19" t="n"/>
      <c r="U104" s="19" t="n"/>
      <c r="V104" s="26">
        <f>IF($A104="","",IF(OR($B104="",$C104="",$D104="",$E104="",$F104="",$G104="",$H104="",$I104="",$J104="",$K104="",$P104="",$T104="",$U104=""),"Check required inputs",IF($N104="","Check plan tier",IF(OR($H104&lt;&gt;IFERROR(VLOOKUP($F104,Assumptions!$A$5:$D$7,2,FALSE),$H104),$P104&gt;IFERROR(VLOOKUP($F104,Assumptions!$A$5:$D$7,4,FALSE),$P104),AND($S104&lt;&gt;"",$S104&lt;Assumptions!$B$11)),"Review scope, discount, or margin",""))))</f>
        <v/>
      </c>
    </row>
    <row r="105" ht="34" customHeight="1">
      <c r="A105" s="16" t="n"/>
      <c r="B105" s="17" t="n"/>
      <c r="C105" s="17" t="n"/>
      <c r="D105" s="16" t="n"/>
      <c r="E105" s="18" t="n"/>
      <c r="F105" s="19" t="n"/>
      <c r="G105" s="17" t="n"/>
      <c r="H105" s="20" t="n"/>
      <c r="I105" s="21" t="n"/>
      <c r="J105" s="22" t="n"/>
      <c r="K105" s="22" t="n"/>
      <c r="L105" s="22" t="n"/>
      <c r="M105" s="27">
        <f>IF($A105="","",IF(OR($H105="",$I105="",$J105="",$K105=""),"",IFERROR($H105*($I105*$J105+$K105)+IF($L105="",0,$L105),"")))</f>
        <v/>
      </c>
      <c r="N105" s="28">
        <f>IF(OR($A105="",$F105=""),"",IFERROR(VLOOKUP($F105,Assumptions!$A$5:$D$7,3,FALSE),""))</f>
        <v/>
      </c>
      <c r="O105" s="27">
        <f>IF(OR($M105="",$N105=""),"",IFERROR($M105*(1+$N105),""))</f>
        <v/>
      </c>
      <c r="P105" s="25" t="n"/>
      <c r="Q105" s="27">
        <f>IF(OR($O105="",$P105=""),"",IFERROR($O105*(1-$P105),""))</f>
        <v/>
      </c>
      <c r="R105" s="27">
        <f>IF($Q105="","",IFERROR($Q105/12,""))</f>
        <v/>
      </c>
      <c r="S105" s="28">
        <f>IF(OR($Q105="",$M105=""),"",IFERROR(($Q105-$M105)/$Q105,""))</f>
        <v/>
      </c>
      <c r="T105" s="19" t="n"/>
      <c r="U105" s="19" t="n"/>
      <c r="V105" s="29">
        <f>IF($A105="","",IF(OR($B105="",$C105="",$D105="",$E105="",$F105="",$G105="",$H105="",$I105="",$J105="",$K105="",$P105="",$T105="",$U105=""),"Check required inputs",IF($N105="","Check plan tier",IF(OR($H105&lt;&gt;IFERROR(VLOOKUP($F105,Assumptions!$A$5:$D$7,2,FALSE),$H105),$P105&gt;IFERROR(VLOOKUP($F105,Assumptions!$A$5:$D$7,4,FALSE),$P105),AND($S105&lt;&gt;"",$S105&lt;Assumptions!$B$11)),"Review scope, discount, or margin",""))))</f>
        <v/>
      </c>
    </row>
  </sheetData>
  <autoFilter ref="A5:V105"/>
  <mergeCells count="1">
    <mergeCell ref="A1:V1"/>
  </mergeCells>
  <conditionalFormatting sqref="V6:V105">
    <cfRule type="expression" priority="1" dxfId="0">
      <formula>$V6&lt;&gt;""</formula>
    </cfRule>
  </conditionalFormatting>
  <conditionalFormatting sqref="U6:U105">
    <cfRule type="expression" priority="2" dxfId="1">
      <formula>$U6="Accepted"</formula>
    </cfRule>
  </conditionalFormatting>
  <dataValidations count="7">
    <dataValidation sqref="F6:F105" showDropDown="0" showInputMessage="1" showErrorMessage="1" allowBlank="0" errorTitle="Plan Tier Check" error="Select Core, Enhanced, or Premier." promptTitle="Plan Tier" prompt="Select a stable plan tier." type="list">
      <formula1>"Core,Enhanced,Premier"</formula1>
    </dataValidation>
    <dataValidation sqref="T6:T105" showDropDown="0" showInputMessage="0" showErrorMessage="0" allowBlank="0" errorTitle="Responsibility Check" error="Select a responsibility choice from the list." type="list">
      <formula1>"Contractor,Customer,Shared,To Be Confirmed"</formula1>
    </dataValidation>
    <dataValidation sqref="U6:U105" showDropDown="0" showInputMessage="0" showErrorMessage="0" allowBlank="0" errorTitle="Status Check" error="Select a status from the list." type="list">
      <formula1>"Draft,Ready for Review,Presented,Accepted,Declined"</formula1>
    </dataValidation>
    <dataValidation sqref="H6:H105" showDropDown="0" showInputMessage="0" showErrorMessage="0" allowBlank="0" errorTitle="Annual Visits Check" error="Enter one or more annual visits." type="whole" operator="greaterThanOrEqual">
      <formula1>1</formula1>
    </dataValidation>
    <dataValidation sqref="I6:I105" showDropDown="0" showInputMessage="0" showErrorMessage="0" allowBlank="0" errorTitle="Labor Hours Check" error="Enter labor hours greater than zero." type="decimal" operator="greaterThan">
      <formula1>0</formula1>
    </dataValidation>
    <dataValidation sqref="J6:L105" showDropDown="0" showInputMessage="0" showErrorMessage="0" allowBlank="0" errorTitle="Cost Check" error="Enter a nonnegative dollar amount." type="decimal" operator="greaterThanOrEqual">
      <formula1>0</formula1>
    </dataValidation>
    <dataValidation sqref="P6:P105" showDropDown="0" showInputMessage="0" showErrorMessage="0" allowBlank="0" errorTitle="Discount Check" error="Enter a discount from 0% through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I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7" customWidth="1" min="3" max="3"/>
    <col width="25" customWidth="1" min="4" max="4"/>
    <col width="47" customWidth="1" min="5" max="5"/>
    <col width="3" customWidth="1" min="6" max="6"/>
    <col width="22" customWidth="1" min="7" max="7"/>
    <col width="3" customWidth="1" min="8" max="8"/>
    <col width="24" customWidth="1" min="9" max="9"/>
  </cols>
  <sheetData>
    <row r="1" ht="28" customHeight="1">
      <c r="A1" s="1" t="inlineStr">
        <is>
          <t>Maintenance Plan Pricing Assumptions</t>
        </is>
      </c>
      <c r="B1" s="32" t="n"/>
      <c r="C1" s="32" t="n"/>
      <c r="D1" s="32" t="n"/>
      <c r="E1" s="32" t="n"/>
      <c r="F1" s="32" t="n"/>
      <c r="G1" s="32" t="n"/>
      <c r="H1" s="32" t="n"/>
      <c r="I1" s="33" t="n"/>
    </row>
    <row r="2">
      <c r="A2" s="2" t="inlineStr">
        <is>
          <t>Editable tier values are planning inputs, not guaranteed prices, savings, or results.</t>
        </is>
      </c>
    </row>
    <row r="3"/>
    <row r="4" ht="38" customHeight="1">
      <c r="A4" s="3" t="inlineStr">
        <is>
          <t>Plan Tier</t>
        </is>
      </c>
      <c r="B4" s="3" t="inlineStr">
        <is>
          <t>Suggested Annual Visits</t>
        </is>
      </c>
      <c r="C4" s="3" t="inlineStr">
        <is>
          <t>Target Markup</t>
        </is>
      </c>
      <c r="D4" s="3" t="inlineStr">
        <is>
          <t>Discount Review Threshold</t>
        </is>
      </c>
      <c r="E4" s="3" t="inlineStr">
        <is>
          <t>Default Scope Reminder</t>
        </is>
      </c>
      <c r="G4" s="3" t="inlineStr">
        <is>
          <t>Status Choices</t>
        </is>
      </c>
      <c r="I4" s="3" t="inlineStr">
        <is>
          <t>Responsibility Choices</t>
        </is>
      </c>
    </row>
    <row r="5" ht="32" customHeight="1">
      <c r="A5" s="6" t="inlineStr">
        <is>
          <t>Core</t>
        </is>
      </c>
      <c r="B5" s="20" t="n">
        <v>1</v>
      </c>
      <c r="C5" s="25" t="n">
        <v>0.35</v>
      </c>
      <c r="D5" s="25" t="n">
        <v>0.05</v>
      </c>
      <c r="E5" s="17" t="inlineStr">
        <is>
          <t>One seasonal inspection with basic system checks</t>
        </is>
      </c>
      <c r="G5" s="30" t="inlineStr">
        <is>
          <t>Draft</t>
        </is>
      </c>
      <c r="I5" s="30" t="inlineStr">
        <is>
          <t>Contractor</t>
        </is>
      </c>
    </row>
    <row r="6" ht="32" customHeight="1">
      <c r="A6" s="6" t="inlineStr">
        <is>
          <t>Enhanced</t>
        </is>
      </c>
      <c r="B6" s="20" t="n">
        <v>2</v>
      </c>
      <c r="C6" s="25" t="n">
        <v>0.4</v>
      </c>
      <c r="D6" s="25" t="n">
        <v>0.1</v>
      </c>
      <c r="E6" s="17" t="inlineStr">
        <is>
          <t>Two seasonal inspections with expanded task coverage</t>
        </is>
      </c>
      <c r="G6" s="31" t="inlineStr">
        <is>
          <t>Ready for Review</t>
        </is>
      </c>
      <c r="I6" s="31" t="inlineStr">
        <is>
          <t>Customer</t>
        </is>
      </c>
    </row>
    <row r="7" ht="32" customHeight="1">
      <c r="A7" s="6" t="inlineStr">
        <is>
          <t>Premier</t>
        </is>
      </c>
      <c r="B7" s="20" t="n">
        <v>4</v>
      </c>
      <c r="C7" s="25" t="n">
        <v>0.45</v>
      </c>
      <c r="D7" s="25" t="n">
        <v>0.12</v>
      </c>
      <c r="E7" s="17" t="inlineStr">
        <is>
          <t>Four visits with broader recurring task coverage</t>
        </is>
      </c>
      <c r="G7" s="30" t="inlineStr">
        <is>
          <t>Presented</t>
        </is>
      </c>
      <c r="I7" s="30" t="inlineStr">
        <is>
          <t>Shared</t>
        </is>
      </c>
    </row>
    <row r="8">
      <c r="G8" s="31" t="inlineStr">
        <is>
          <t>Accepted</t>
        </is>
      </c>
      <c r="I8" s="31" t="inlineStr">
        <is>
          <t>To Be Confirmed</t>
        </is>
      </c>
    </row>
    <row r="9">
      <c r="G9" s="30" t="inlineStr">
        <is>
          <t>Declined</t>
        </is>
      </c>
    </row>
    <row r="10">
      <c r="A10" s="3" t="inlineStr">
        <is>
          <t>Review Setting</t>
        </is>
      </c>
      <c r="B10" s="3" t="inlineStr">
        <is>
          <t>Editable Value</t>
        </is>
      </c>
    </row>
    <row r="11">
      <c r="A11" s="31" t="inlineStr">
        <is>
          <t>Minimum Gross Margin</t>
        </is>
      </c>
      <c r="B11" s="25" t="n">
        <v>0.22</v>
      </c>
    </row>
  </sheetData>
  <autoFilter ref="A4:E7"/>
  <mergeCells count="1">
    <mergeCell ref="A1:I1"/>
  </mergeCells>
  <dataValidations count="3">
    <dataValidation sqref="B5:B7" showDropDown="0" showInputMessage="0" showErrorMessage="0" allowBlank="0" errorTitle="Visit Assumption Check" error="Enter one or more suggested annual visits." type="whole" operator="greaterThanOrEqual">
      <formula1>1</formula1>
    </dataValidation>
    <dataValidation sqref="C5:D7" showDropDown="0" showInputMessage="0" showErrorMessage="0" allowBlank="0" errorTitle="Percentage Assumption Check" error="Enter a percentage from 0% through 100%." type="decimal" operator="between">
      <formula1>0</formula1>
      <formula2>1</formula2>
    </dataValidation>
    <dataValidation sqref="B11" showDropDown="0" showInputMessage="0" showErrorMessage="0" allowBlank="0" errorTitle="Margin Review Check" error="Enter a gross margin from 0% through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Field Operations Team</dc:creator>
  <dc:title xmlns:dc="http://purl.org/dc/elements/1.1/">HVAC Maintenance Plan Pricing Worksheet</dc:title>
  <dc:subject xmlns:dc="http://purl.org/dc/elements/1.1/">Fictional maintenance plan pricing estimates</dc:subject>
  <dcterms:created xmlns:dcterms="http://purl.org/dc/terms/" xmlns:xsi="http://www.w3.org/2001/XMLSchema-instance" xsi:type="dcterms:W3CDTF">2026-09-12T03:40:12Z</dcterms:created>
  <dcterms:modified xmlns:dcterms="http://purl.org/dc/terms/" xmlns:xsi="http://www.w3.org/2001/XMLSchema-instance" xsi:type="dcterms:W3CDTF">2026-09-12T03:40:13+00:00Z</dcterms:modified>
</cp:coreProperties>
</file>