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eak Lo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'Leak Log'!$A$4:$V$104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mm/dd/yyyy"/>
    <numFmt numFmtId="167" formatCode="0 &quot;days&quot;;[Red]-0 &quot;days&quot;;0 &quot;days&quot;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3666D"/>
      <sz val="9"/>
    </font>
    <font>
      <name val="Calibri"/>
      <b val="1"/>
      <color rgb="00FFFFFF"/>
      <sz val="10"/>
    </font>
    <font>
      <name val="Calibri"/>
      <color rgb="0016324F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FFFFF"/>
      </patternFill>
    </fill>
    <fill>
      <patternFill patternType="solid">
        <fgColor rgb="00F1F6F7"/>
      </patternFill>
    </fill>
    <fill>
      <patternFill patternType="solid">
        <fgColor rgb="00FFF1DE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top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/>
    </xf>
    <xf numFmtId="0" fontId="4" fillId="5" borderId="1" applyAlignment="1" pivotButton="0" quotePrefix="0" xfId="0">
      <alignment horizontal="center" vertical="center"/>
    </xf>
    <xf numFmtId="2" fontId="4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top"/>
    </xf>
    <xf numFmtId="166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top" wrapText="1"/>
    </xf>
    <xf numFmtId="2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167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0"/>
      </font>
      <fill>
        <patternFill patternType="solid">
          <fgColor rgb="00E87524"/>
        </patternFill>
      </fill>
    </dxf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Inspection Results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E87524"/>
            </a:solidFill>
            <a:ln xmlns:a="http://schemas.openxmlformats.org/drawingml/2006/main">
              <a:solidFill>
                <a:srgbClr val="E87524"/>
              </a:solidFill>
              <a:prstDash val="solid"/>
            </a:ln>
          </spPr>
          <cat>
            <numRef>
              <f>'Summary'!$D$4:$D$7</f>
            </numRef>
          </cat>
          <val>
            <numRef>
              <f>'Summary'!$E$4:$E$7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Inspections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Result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8</row>
      <rowOff>0</rowOff>
    </from>
    <ext cx="3420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/>
  </sheetPr>
  <dimension ref="A1:H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3" customWidth="1" min="3" max="3"/>
    <col width="23" customWidth="1" min="4" max="4"/>
    <col width="12" customWidth="1" min="5" max="5"/>
    <col width="3" customWidth="1" min="6" max="6"/>
    <col width="12" customWidth="1" min="7" max="7"/>
    <col width="12" customWidth="1" min="8" max="8"/>
  </cols>
  <sheetData>
    <row r="1" ht="28" customHeight="1">
      <c r="A1" s="1" t="inlineStr">
        <is>
          <t>HVAC Leak Inspection Log Summary</t>
        </is>
      </c>
      <c r="B1" s="2" t="n"/>
      <c r="C1" s="2" t="n"/>
      <c r="D1" s="2" t="n"/>
      <c r="E1" s="2" t="n"/>
      <c r="F1" s="2" t="n"/>
      <c r="G1" s="2" t="n"/>
      <c r="H1" s="3" t="n"/>
    </row>
    <row r="2" ht="20" customHeight="1">
      <c r="A2" s="4">
        <f>"As-of date: "&amp;TEXT(Assumptions!$B$5,"mm/dd/yyyy")&amp;" | Alerts prompt human review."</f>
        <v/>
      </c>
    </row>
    <row r="3">
      <c r="A3" s="5" t="inlineStr">
        <is>
          <t>Indicator</t>
        </is>
      </c>
      <c r="B3" s="5" t="inlineStr">
        <is>
          <t>Calculated Value</t>
        </is>
      </c>
      <c r="D3" s="5" t="inlineStr">
        <is>
          <t>Inspection Result</t>
        </is>
      </c>
      <c r="E3" s="5" t="inlineStr">
        <is>
          <t>Count</t>
        </is>
      </c>
    </row>
    <row r="4">
      <c r="A4" s="6" t="inlineStr">
        <is>
          <t>Inspections Logged</t>
        </is>
      </c>
      <c r="B4" s="7">
        <f>COUNTIF('Leak Log'!$A$5:$A$104,"&lt;&gt;")</f>
        <v/>
      </c>
      <c r="D4" s="6" t="inlineStr">
        <is>
          <t>No Leak Found</t>
        </is>
      </c>
      <c r="E4" s="7">
        <f>COUNTIF('Leak Log'!$I$5:$I$104,$D4)</f>
        <v/>
      </c>
    </row>
    <row r="5">
      <c r="A5" s="8" t="inlineStr">
        <is>
          <t>Confirmed Leaks</t>
        </is>
      </c>
      <c r="B5" s="9">
        <f>COUNTIF('Leak Log'!$I$5:$I$104,"Leak Confirmed")</f>
        <v/>
      </c>
      <c r="D5" s="8" t="inlineStr">
        <is>
          <t>Leak Suspected</t>
        </is>
      </c>
      <c r="E5" s="9">
        <f>COUNTIF('Leak Log'!$I$5:$I$104,$D5)</f>
        <v/>
      </c>
    </row>
    <row r="6">
      <c r="A6" s="6" t="inlineStr">
        <is>
          <t>Records Not Closed</t>
        </is>
      </c>
      <c r="B6" s="7">
        <f>COUNTIFS('Leak Log'!$A$5:$A$104,"&lt;&gt;",'Leak Log'!$R$5:$R$104,"&lt;&gt;Closed")</f>
        <v/>
      </c>
      <c r="D6" s="6" t="inlineStr">
        <is>
          <t>Leak Confirmed</t>
        </is>
      </c>
      <c r="E6" s="7">
        <f>COUNTIF('Leak Log'!$I$5:$I$104,$D6)</f>
        <v/>
      </c>
    </row>
    <row r="7">
      <c r="A7" s="8" t="inlineStr">
        <is>
          <t>Past-Due Follow-Ups</t>
        </is>
      </c>
      <c r="B7" s="9">
        <f>COUNTIF('Leak Log'!$U$5:$U$104,"Past due")</f>
        <v/>
      </c>
      <c r="D7" s="8" t="inlineStr">
        <is>
          <t>Unable to Complete</t>
        </is>
      </c>
      <c r="E7" s="9">
        <f>COUNTIF('Leak Log'!$I$5:$I$104,$D7)</f>
        <v/>
      </c>
    </row>
    <row r="8">
      <c r="A8" s="6" t="inlineStr">
        <is>
          <t>Due Soon</t>
        </is>
      </c>
      <c r="B8" s="7">
        <f>COUNTIF('Leak Log'!$U$5:$U$104,"Due soon")</f>
        <v/>
      </c>
    </row>
    <row r="9">
      <c r="A9" s="8" t="inlineStr">
        <is>
          <t>Labor Hours</t>
        </is>
      </c>
      <c r="B9" s="10">
        <f>SUM('Leak Log'!$N$5:$N$104)</f>
        <v/>
      </c>
    </row>
    <row r="10">
      <c r="A10" s="6" t="inlineStr">
        <is>
          <t>Estimated Internal Cost</t>
        </is>
      </c>
      <c r="B10" s="11">
        <f>SUM('Leak Log'!$V$5:$V$104)</f>
        <v/>
      </c>
    </row>
    <row r="11">
      <c r="A11" s="8" t="inlineStr">
        <is>
          <t>Quoted Price</t>
        </is>
      </c>
      <c r="B11" s="12">
        <f>SUM('Leak Log'!$P$5:$P$104)</f>
        <v/>
      </c>
    </row>
    <row r="12">
      <c r="A12" s="6" t="inlineStr">
        <is>
          <t>Closed Share</t>
        </is>
      </c>
      <c r="B12" s="13">
        <f>IF($B$4=0,"",IFERROR(COUNTIF('Leak Log'!$R$5:$R$104,"Closed")/$B$4,""))</f>
        <v/>
      </c>
    </row>
  </sheetData>
  <mergeCells count="1">
    <mergeCell ref="A1:H1"/>
  </mergeCells>
  <conditionalFormatting sqref="B5">
    <cfRule type="expression" priority="1" dxfId="0">
      <formula>B5&gt;0</formula>
    </cfRule>
  </conditionalFormatting>
  <conditionalFormatting sqref="B7">
    <cfRule type="expression" priority="2" dxfId="0">
      <formula>B7&gt;0</formula>
    </cfRule>
  </conditionalFormatting>
  <conditionalFormatting sqref="B8">
    <cfRule type="expression" priority="3" dxfId="1">
      <formula>B8&gt;0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67D8D"/>
    <outlinePr summaryBelow="1" summaryRight="1"/>
    <pageSetUpPr/>
  </sheetPr>
  <dimension ref="A1:V104"/>
  <sheetViews>
    <sheetView showGridLines="0" workbookViewId="0">
      <pane xSplit="5" ySplit="4" topLeftCell="F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0" customWidth="1" min="1" max="1"/>
    <col width="29" customWidth="1" min="2" max="2"/>
    <col width="19" customWidth="1" min="3" max="3"/>
    <col width="26" customWidth="1" min="4" max="4"/>
    <col width="16" customWidth="1" min="5" max="5"/>
    <col width="15" customWidth="1" min="6" max="6"/>
    <col width="14" customWidth="1" min="7" max="7"/>
    <col width="20" customWidth="1" min="8" max="8"/>
    <col width="21" customWidth="1" min="9" max="9"/>
    <col width="42" customWidth="1" min="10" max="10"/>
    <col width="14" customWidth="1" min="11" max="11"/>
    <col width="10" customWidth="1" min="12" max="12"/>
    <col width="42" customWidth="1" min="13" max="13"/>
    <col width="13" customWidth="1" min="14" max="14"/>
    <col width="15" customWidth="1" min="15" max="15"/>
    <col width="15" customWidth="1" min="16" max="16"/>
    <col width="17" customWidth="1" min="17" max="17"/>
    <col width="21" customWidth="1" min="18" max="18"/>
    <col width="15" customWidth="1" min="19" max="19"/>
    <col width="18" customWidth="1" min="20" max="20"/>
    <col width="18" customWidth="1" min="21" max="21"/>
    <col width="21" customWidth="1" min="22" max="22"/>
  </cols>
  <sheetData>
    <row r="1" ht="28" customHeight="1">
      <c r="A1" s="1" t="inlineStr">
        <is>
          <t>HVAC Leak Inspection Log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3" t="n"/>
    </row>
    <row r="2" ht="18" customHeight="1">
      <c r="A2" s="4" t="inlineStr">
        <is>
          <t>Enter one row per inspection. Peach cells are editable, and all sample records are fictional.</t>
        </is>
      </c>
    </row>
    <row r="3" ht="18" customHeight="1">
      <c r="A3" s="4" t="inlineStr">
        <is>
          <t>Alerts request a human check. Cost uses the editable labor rate and entered material cost; prices are planning entries only.</t>
        </is>
      </c>
    </row>
    <row r="4" ht="36" customHeight="1">
      <c r="A4" s="14" t="inlineStr">
        <is>
          <t>Inspection ID</t>
        </is>
      </c>
      <c r="B4" s="14" t="inlineStr">
        <is>
          <t>Customer</t>
        </is>
      </c>
      <c r="C4" s="14" t="inlineStr">
        <is>
          <t>Job</t>
        </is>
      </c>
      <c r="D4" s="14" t="inlineStr">
        <is>
          <t>Equipment</t>
        </is>
      </c>
      <c r="E4" s="14" t="inlineStr">
        <is>
          <t>Technician</t>
        </is>
      </c>
      <c r="F4" s="14" t="inlineStr">
        <is>
          <t>Inspection Date</t>
        </is>
      </c>
      <c r="G4" s="14" t="inlineStr">
        <is>
          <t>Refrigerant</t>
        </is>
      </c>
      <c r="H4" s="14" t="inlineStr">
        <is>
          <t>Test Method</t>
        </is>
      </c>
      <c r="I4" s="14" t="inlineStr">
        <is>
          <t>Inspection Result</t>
        </is>
      </c>
      <c r="J4" s="14" t="inlineStr">
        <is>
          <t>Finding Description</t>
        </is>
      </c>
      <c r="K4" s="14" t="inlineStr">
        <is>
          <t>Leak Quantity</t>
        </is>
      </c>
      <c r="L4" s="14" t="inlineStr">
        <is>
          <t>Unit</t>
        </is>
      </c>
      <c r="M4" s="14" t="inlineStr">
        <is>
          <t>Corrective Action</t>
        </is>
      </c>
      <c r="N4" s="14" t="inlineStr">
        <is>
          <t>Labor Hours</t>
        </is>
      </c>
      <c r="O4" s="14" t="inlineStr">
        <is>
          <t>Material Cost</t>
        </is>
      </c>
      <c r="P4" s="14" t="inlineStr">
        <is>
          <t>Quoted Price</t>
        </is>
      </c>
      <c r="Q4" s="14" t="inlineStr">
        <is>
          <t>Responsibility</t>
        </is>
      </c>
      <c r="R4" s="14" t="inlineStr">
        <is>
          <t>Work Status</t>
        </is>
      </c>
      <c r="S4" s="14" t="inlineStr">
        <is>
          <t>Follow-Up Date</t>
        </is>
      </c>
      <c r="T4" s="14" t="inlineStr">
        <is>
          <t>Days to Follow-Up</t>
        </is>
      </c>
      <c r="U4" s="14" t="inlineStr">
        <is>
          <t>Follow-Up Alert</t>
        </is>
      </c>
      <c r="V4" s="14" t="inlineStr">
        <is>
          <t>Estimated Internal Cost</t>
        </is>
      </c>
    </row>
    <row r="5" ht="38" customHeight="1">
      <c r="A5" s="15" t="inlineStr">
        <is>
          <t>DEMO-LK-26001</t>
        </is>
      </c>
      <c r="B5" s="16" t="inlineStr">
        <is>
          <t>Fictional Blue Comet Cafe</t>
        </is>
      </c>
      <c r="C5" s="15" t="inlineStr">
        <is>
          <t>DEMO-JOB-26101</t>
        </is>
      </c>
      <c r="D5" s="16" t="inlineStr">
        <is>
          <t>Training RTU-01</t>
        </is>
      </c>
      <c r="E5" s="15" t="inlineStr">
        <is>
          <t>Demo Tech A</t>
        </is>
      </c>
      <c r="F5" s="17" t="n">
        <v>46257</v>
      </c>
      <c r="G5" s="15" t="inlineStr">
        <is>
          <t>R-410A</t>
        </is>
      </c>
      <c r="H5" s="15" t="inlineStr">
        <is>
          <t>Electronic Detector</t>
        </is>
      </c>
      <c r="I5" s="15" t="inlineStr">
        <is>
          <t>Leak Confirmed</t>
        </is>
      </c>
      <c r="J5" s="18" t="inlineStr">
        <is>
          <t>Detector response at the suction service valve core.</t>
        </is>
      </c>
      <c r="K5" s="19" t="n">
        <v>1.5</v>
      </c>
      <c r="L5" s="15" t="inlineStr">
        <is>
          <t>lb</t>
        </is>
      </c>
      <c r="M5" s="18" t="inlineStr">
        <is>
          <t>Replaced the valve core and cap; return check scheduled.</t>
        </is>
      </c>
      <c r="N5" s="19" t="n">
        <v>2.5</v>
      </c>
      <c r="O5" s="20" t="n">
        <v>38</v>
      </c>
      <c r="P5" s="20" t="n">
        <v>420</v>
      </c>
      <c r="Q5" s="15" t="inlineStr">
        <is>
          <t>Customer</t>
        </is>
      </c>
      <c r="R5" s="15" t="inlineStr">
        <is>
          <t>Follow-Up Scheduled</t>
        </is>
      </c>
      <c r="S5" s="17" t="n">
        <v>46280</v>
      </c>
      <c r="T5" s="21">
        <f>IF($A5="","",IF(OR($S5="",$R5="Closed"),"",IFERROR($S5-Assumptions!$B$5,"")))</f>
        <v/>
      </c>
      <c r="U5" s="22">
        <f>IF($A5="","",IFERROR(IF($I5="","Set result",IF($R5="","Set status",IF($I5="Unable to Complete","Human review",IF(AND($R5&lt;&gt;"Closed",$S5=""),"Set follow-up",IF(AND($R5&lt;&gt;"Closed",$S5&lt;Assumptions!$B$5),"Past due",IF(AND($R5&lt;&gt;"Closed",$S5&lt;=Assumptions!$B$5+Assumptions!$B$4),"Due soon","")))))),"Check entry"))</f>
        <v/>
      </c>
      <c r="V5" s="11">
        <f>IF($A5="","",IF(COUNT($N5:$O5)=0,"",IFERROR($N5*Assumptions!$B$3+$O5,"")))</f>
        <v/>
      </c>
    </row>
    <row r="6" ht="38" customHeight="1">
      <c r="A6" s="15" t="inlineStr">
        <is>
          <t>DEMO-LK-26002</t>
        </is>
      </c>
      <c r="B6" s="16" t="inlineStr">
        <is>
          <t>Fictional Copper Moon Books</t>
        </is>
      </c>
      <c r="C6" s="15" t="inlineStr">
        <is>
          <t>DEMO-JOB-26102</t>
        </is>
      </c>
      <c r="D6" s="16" t="inlineStr">
        <is>
          <t>Demo Split System-02</t>
        </is>
      </c>
      <c r="E6" s="15" t="inlineStr">
        <is>
          <t>Demo Tech B</t>
        </is>
      </c>
      <c r="F6" s="17" t="n">
        <v>46259</v>
      </c>
      <c r="G6" s="15" t="inlineStr">
        <is>
          <t>R-32</t>
        </is>
      </c>
      <c r="H6" s="15" t="inlineStr">
        <is>
          <t>Nitrogen Pressure</t>
        </is>
      </c>
      <c r="I6" s="15" t="inlineStr">
        <is>
          <t>No Leak Found</t>
        </is>
      </c>
      <c r="J6" s="18" t="inlineStr">
        <is>
          <t>No pressure change was observed during the documented test window.</t>
        </is>
      </c>
      <c r="K6" s="19" t="n"/>
      <c r="L6" s="15" t="n"/>
      <c r="M6" s="18" t="inlineStr">
        <is>
          <t>No corrective action entered; baseline reading retained.</t>
        </is>
      </c>
      <c r="N6" s="19" t="n">
        <v>1.2</v>
      </c>
      <c r="O6" s="20" t="n">
        <v>0</v>
      </c>
      <c r="P6" s="20" t="n">
        <v>185</v>
      </c>
      <c r="Q6" s="15" t="inlineStr">
        <is>
          <t>Contractor</t>
        </is>
      </c>
      <c r="R6" s="15" t="inlineStr">
        <is>
          <t>Closed</t>
        </is>
      </c>
      <c r="S6" s="17" t="n"/>
      <c r="T6" s="23">
        <f>IF($A6="","",IF(OR($S6="",$R6="Closed"),"",IFERROR($S6-Assumptions!$B$5,"")))</f>
        <v/>
      </c>
      <c r="U6" s="24">
        <f>IF($A6="","",IFERROR(IF($I6="","Set result",IF($R6="","Set status",IF($I6="Unable to Complete","Human review",IF(AND($R6&lt;&gt;"Closed",$S6=""),"Set follow-up",IF(AND($R6&lt;&gt;"Closed",$S6&lt;Assumptions!$B$5),"Past due",IF(AND($R6&lt;&gt;"Closed",$S6&lt;=Assumptions!$B$5+Assumptions!$B$4),"Due soon","")))))),"Check entry"))</f>
        <v/>
      </c>
      <c r="V6" s="12">
        <f>IF($A6="","",IF(COUNT($N6:$O6)=0,"",IFERROR($N6*Assumptions!$B$3+$O6,"")))</f>
        <v/>
      </c>
    </row>
    <row r="7" ht="38" customHeight="1">
      <c r="A7" s="15" t="inlineStr">
        <is>
          <t>DEMO-LK-26003</t>
        </is>
      </c>
      <c r="B7" s="16" t="inlineStr">
        <is>
          <t>Fictional North Star Toy Lab</t>
        </is>
      </c>
      <c r="C7" s="15" t="inlineStr">
        <is>
          <t>DEMO-JOB-26103</t>
        </is>
      </c>
      <c r="D7" s="16" t="inlineStr">
        <is>
          <t>Training Air Handler-03</t>
        </is>
      </c>
      <c r="E7" s="15" t="inlineStr">
        <is>
          <t>Demo Tech C</t>
        </is>
      </c>
      <c r="F7" s="17" t="n">
        <v>46261</v>
      </c>
      <c r="G7" s="15" t="inlineStr">
        <is>
          <t>R-410A</t>
        </is>
      </c>
      <c r="H7" s="15" t="inlineStr">
        <is>
          <t>Bubble Solution</t>
        </is>
      </c>
      <c r="I7" s="15" t="inlineStr">
        <is>
          <t>Leak Suspected</t>
        </is>
      </c>
      <c r="J7" s="18" t="inlineStr">
        <is>
          <t>Intermittent bubbles appeared near an evaporator flare connection.</t>
        </is>
      </c>
      <c r="K7" s="19" t="n"/>
      <c r="L7" s="15" t="n"/>
      <c r="M7" s="18" t="inlineStr">
        <is>
          <t>Documented the location for a repeat inspection.</t>
        </is>
      </c>
      <c r="N7" s="19" t="n">
        <v>1</v>
      </c>
      <c r="O7" s="20" t="n">
        <v>0</v>
      </c>
      <c r="P7" s="20" t="n">
        <v>160</v>
      </c>
      <c r="Q7" s="15" t="inlineStr">
        <is>
          <t>To Review</t>
        </is>
      </c>
      <c r="R7" s="15" t="inlineStr">
        <is>
          <t>Monitoring</t>
        </is>
      </c>
      <c r="S7" s="17" t="n">
        <v>46276</v>
      </c>
      <c r="T7" s="21">
        <f>IF($A7="","",IF(OR($S7="",$R7="Closed"),"",IFERROR($S7-Assumptions!$B$5,"")))</f>
        <v/>
      </c>
      <c r="U7" s="22">
        <f>IF($A7="","",IFERROR(IF($I7="","Set result",IF($R7="","Set status",IF($I7="Unable to Complete","Human review",IF(AND($R7&lt;&gt;"Closed",$S7=""),"Set follow-up",IF(AND($R7&lt;&gt;"Closed",$S7&lt;Assumptions!$B$5),"Past due",IF(AND($R7&lt;&gt;"Closed",$S7&lt;=Assumptions!$B$5+Assumptions!$B$4),"Due soon","")))))),"Check entry"))</f>
        <v/>
      </c>
      <c r="V7" s="11">
        <f>IF($A7="","",IF(COUNT($N7:$O7)=0,"",IFERROR($N7*Assumptions!$B$3+$O7,"")))</f>
        <v/>
      </c>
    </row>
    <row r="8" ht="38" customHeight="1">
      <c r="A8" s="15" t="inlineStr">
        <is>
          <t>DEMO-LK-26004</t>
        </is>
      </c>
      <c r="B8" s="16" t="inlineStr">
        <is>
          <t>Fictional Paper Airship Studio</t>
        </is>
      </c>
      <c r="C8" s="15" t="inlineStr">
        <is>
          <t>DEMO-JOB-26104</t>
        </is>
      </c>
      <c r="D8" s="16" t="inlineStr">
        <is>
          <t>Demo Package Unit-04</t>
        </is>
      </c>
      <c r="E8" s="15" t="inlineStr">
        <is>
          <t>Demo Tech A</t>
        </is>
      </c>
      <c r="F8" s="17" t="n">
        <v>46263</v>
      </c>
      <c r="G8" s="15" t="inlineStr">
        <is>
          <t>R-454B</t>
        </is>
      </c>
      <c r="H8" s="15" t="inlineStr">
        <is>
          <t>Visual Inspection</t>
        </is>
      </c>
      <c r="I8" s="15" t="inlineStr">
        <is>
          <t>Unable to Complete</t>
        </is>
      </c>
      <c r="J8" s="18" t="inlineStr">
        <is>
          <t>Panel fasteners prevented a complete view of the indoor coil.</t>
        </is>
      </c>
      <c r="K8" s="19" t="n"/>
      <c r="L8" s="15" t="n"/>
      <c r="M8" s="18" t="inlineStr">
        <is>
          <t>Plan a return inspection with appropriate service preparation.</t>
        </is>
      </c>
      <c r="N8" s="19" t="n">
        <v>0.8</v>
      </c>
      <c r="O8" s="20" t="n">
        <v>0</v>
      </c>
      <c r="P8" s="20" t="n">
        <v>95</v>
      </c>
      <c r="Q8" s="15" t="inlineStr">
        <is>
          <t>To Review</t>
        </is>
      </c>
      <c r="R8" s="15" t="inlineStr">
        <is>
          <t>Action Planned</t>
        </is>
      </c>
      <c r="S8" s="17" t="n">
        <v>46287</v>
      </c>
      <c r="T8" s="23">
        <f>IF($A8="","",IF(OR($S8="",$R8="Closed"),"",IFERROR($S8-Assumptions!$B$5,"")))</f>
        <v/>
      </c>
      <c r="U8" s="24">
        <f>IF($A8="","",IFERROR(IF($I8="","Set result",IF($R8="","Set status",IF($I8="Unable to Complete","Human review",IF(AND($R8&lt;&gt;"Closed",$S8=""),"Set follow-up",IF(AND($R8&lt;&gt;"Closed",$S8&lt;Assumptions!$B$5),"Past due",IF(AND($R8&lt;&gt;"Closed",$S8&lt;=Assumptions!$B$5+Assumptions!$B$4),"Due soon","")))))),"Check entry"))</f>
        <v/>
      </c>
      <c r="V8" s="12">
        <f>IF($A8="","",IF(COUNT($N8:$O8)=0,"",IFERROR($N8*Assumptions!$B$3+$O8,"")))</f>
        <v/>
      </c>
    </row>
    <row r="9" ht="38" customHeight="1">
      <c r="A9" s="15" t="inlineStr">
        <is>
          <t>DEMO-LK-26005</t>
        </is>
      </c>
      <c r="B9" s="16" t="inlineStr">
        <is>
          <t>Fictional Velvet Wrench Theater</t>
        </is>
      </c>
      <c r="C9" s="15" t="inlineStr">
        <is>
          <t>DEMO-JOB-26105</t>
        </is>
      </c>
      <c r="D9" s="16" t="inlineStr">
        <is>
          <t>Training Mini-Split-05</t>
        </is>
      </c>
      <c r="E9" s="15" t="inlineStr">
        <is>
          <t>Demo Tech B</t>
        </is>
      </c>
      <c r="F9" s="17" t="n">
        <v>46265</v>
      </c>
      <c r="G9" s="15" t="inlineStr">
        <is>
          <t>R-32</t>
        </is>
      </c>
      <c r="H9" s="15" t="inlineStr">
        <is>
          <t>Electronic Detector</t>
        </is>
      </c>
      <c r="I9" s="15" t="inlineStr">
        <is>
          <t>Leak Confirmed</t>
        </is>
      </c>
      <c r="J9" s="18" t="inlineStr">
        <is>
          <t>Repeated detector response was recorded at an outdoor flare joint.</t>
        </is>
      </c>
      <c r="K9" s="19" t="n">
        <v>0.4</v>
      </c>
      <c r="L9" s="15" t="inlineStr">
        <is>
          <t>lb</t>
        </is>
      </c>
      <c r="M9" s="18" t="inlineStr">
        <is>
          <t>Replaced the joint gasket and scheduled a return check.</t>
        </is>
      </c>
      <c r="N9" s="19" t="n">
        <v>3</v>
      </c>
      <c r="O9" s="20" t="n">
        <v>72</v>
      </c>
      <c r="P9" s="20" t="n">
        <v>610</v>
      </c>
      <c r="Q9" s="15" t="inlineStr">
        <is>
          <t>Customer</t>
        </is>
      </c>
      <c r="R9" s="15" t="inlineStr">
        <is>
          <t>Follow-Up Scheduled</t>
        </is>
      </c>
      <c r="S9" s="17" t="n">
        <v>46284</v>
      </c>
      <c r="T9" s="21">
        <f>IF($A9="","",IF(OR($S9="",$R9="Closed"),"",IFERROR($S9-Assumptions!$B$5,"")))</f>
        <v/>
      </c>
      <c r="U9" s="22">
        <f>IF($A9="","",IFERROR(IF($I9="","Set result",IF($R9="","Set status",IF($I9="Unable to Complete","Human review",IF(AND($R9&lt;&gt;"Closed",$S9=""),"Set follow-up",IF(AND($R9&lt;&gt;"Closed",$S9&lt;Assumptions!$B$5),"Past due",IF(AND($R9&lt;&gt;"Closed",$S9&lt;=Assumptions!$B$5+Assumptions!$B$4),"Due soon","")))))),"Check entry"))</f>
        <v/>
      </c>
      <c r="V9" s="11">
        <f>IF($A9="","",IF(COUNT($N9:$O9)=0,"",IFERROR($N9*Assumptions!$B$3+$O9,"")))</f>
        <v/>
      </c>
    </row>
    <row r="10" ht="38" customHeight="1">
      <c r="A10" s="15" t="inlineStr">
        <is>
          <t>DEMO-LK-26006</t>
        </is>
      </c>
      <c r="B10" s="16" t="inlineStr">
        <is>
          <t>Fictional Acorn Pixel Arcade</t>
        </is>
      </c>
      <c r="C10" s="15" t="inlineStr">
        <is>
          <t>DEMO-JOB-26106</t>
        </is>
      </c>
      <c r="D10" s="16" t="inlineStr">
        <is>
          <t>Demo Rooftop Unit-06</t>
        </is>
      </c>
      <c r="E10" s="15" t="inlineStr">
        <is>
          <t>Demo Tech D</t>
        </is>
      </c>
      <c r="F10" s="17" t="n">
        <v>46267</v>
      </c>
      <c r="G10" s="15" t="inlineStr">
        <is>
          <t>R-410A</t>
        </is>
      </c>
      <c r="H10" s="15" t="inlineStr">
        <is>
          <t>Visual Inspection</t>
        </is>
      </c>
      <c r="I10" s="15" t="inlineStr">
        <is>
          <t>No Leak Found</t>
        </is>
      </c>
      <c r="J10" s="18" t="inlineStr">
        <is>
          <t>Water near the cabinet was traced to the condensate drain area.</t>
        </is>
      </c>
      <c r="K10" s="19" t="n"/>
      <c r="L10" s="15" t="n"/>
      <c r="M10" s="18" t="inlineStr">
        <is>
          <t>Cleared visible drain debris and recorded the inspection.</t>
        </is>
      </c>
      <c r="N10" s="19" t="n">
        <v>1.5</v>
      </c>
      <c r="O10" s="20" t="n">
        <v>18</v>
      </c>
      <c r="P10" s="20" t="n">
        <v>240</v>
      </c>
      <c r="Q10" s="15" t="inlineStr">
        <is>
          <t>Customer</t>
        </is>
      </c>
      <c r="R10" s="15" t="inlineStr">
        <is>
          <t>Closed</t>
        </is>
      </c>
      <c r="S10" s="17" t="n"/>
      <c r="T10" s="23">
        <f>IF($A10="","",IF(OR($S10="",$R10="Closed"),"",IFERROR($S10-Assumptions!$B$5,"")))</f>
        <v/>
      </c>
      <c r="U10" s="24">
        <f>IF($A10="","",IFERROR(IF($I10="","Set result",IF($R10="","Set status",IF($I10="Unable to Complete","Human review",IF(AND($R10&lt;&gt;"Closed",$S10=""),"Set follow-up",IF(AND($R10&lt;&gt;"Closed",$S10&lt;Assumptions!$B$5),"Past due",IF(AND($R10&lt;&gt;"Closed",$S10&lt;=Assumptions!$B$5+Assumptions!$B$4),"Due soon","")))))),"Check entry"))</f>
        <v/>
      </c>
      <c r="V10" s="12">
        <f>IF($A10="","",IF(COUNT($N10:$O10)=0,"",IFERROR($N10*Assumptions!$B$3+$O10,"")))</f>
        <v/>
      </c>
    </row>
    <row r="11" ht="38" customHeight="1">
      <c r="A11" s="15" t="inlineStr">
        <is>
          <t>DEMO-LK-26007</t>
        </is>
      </c>
      <c r="B11" s="16" t="inlineStr">
        <is>
          <t>Fictional Sundial Cake Lab</t>
        </is>
      </c>
      <c r="C11" s="15" t="inlineStr">
        <is>
          <t>DEMO-JOB-26107</t>
        </is>
      </c>
      <c r="D11" s="16" t="inlineStr">
        <is>
          <t>Training Condensing Unit-07</t>
        </is>
      </c>
      <c r="E11" s="15" t="inlineStr">
        <is>
          <t>Demo Tech C</t>
        </is>
      </c>
      <c r="F11" s="17" t="n">
        <v>46269</v>
      </c>
      <c r="G11" s="15" t="inlineStr">
        <is>
          <t>R-407C</t>
        </is>
      </c>
      <c r="H11" s="15" t="inlineStr">
        <is>
          <t>UV Dye</t>
        </is>
      </c>
      <c r="I11" s="15" t="inlineStr">
        <is>
          <t>Leak Confirmed</t>
        </is>
      </c>
      <c r="J11" s="18" t="inlineStr">
        <is>
          <t>A dye trace was observed near a distributor tube joint.</t>
        </is>
      </c>
      <c r="K11" s="19" t="n">
        <v>0.8</v>
      </c>
      <c r="L11" s="15" t="inlineStr">
        <is>
          <t>lb</t>
        </is>
      </c>
      <c r="M11" s="18" t="inlineStr">
        <is>
          <t>Documented the location and requested a repair evaluation.</t>
        </is>
      </c>
      <c r="N11" s="19" t="n">
        <v>1.7</v>
      </c>
      <c r="O11" s="20" t="n">
        <v>0</v>
      </c>
      <c r="P11" s="20" t="n">
        <v>220</v>
      </c>
      <c r="Q11" s="15" t="inlineStr">
        <is>
          <t>To Review</t>
        </is>
      </c>
      <c r="R11" s="15" t="inlineStr">
        <is>
          <t>Open</t>
        </is>
      </c>
      <c r="S11" s="17" t="n"/>
      <c r="T11" s="21">
        <f>IF($A11="","",IF(OR($S11="",$R11="Closed"),"",IFERROR($S11-Assumptions!$B$5,"")))</f>
        <v/>
      </c>
      <c r="U11" s="22">
        <f>IF($A11="","",IFERROR(IF($I11="","Set result",IF($R11="","Set status",IF($I11="Unable to Complete","Human review",IF(AND($R11&lt;&gt;"Closed",$S11=""),"Set follow-up",IF(AND($R11&lt;&gt;"Closed",$S11&lt;Assumptions!$B$5),"Past due",IF(AND($R11&lt;&gt;"Closed",$S11&lt;=Assumptions!$B$5+Assumptions!$B$4),"Due soon","")))))),"Check entry"))</f>
        <v/>
      </c>
      <c r="V11" s="11">
        <f>IF($A11="","",IF(COUNT($N11:$O11)=0,"",IFERROR($N11*Assumptions!$B$3+$O11,"")))</f>
        <v/>
      </c>
    </row>
    <row r="12" ht="38" customHeight="1">
      <c r="A12" s="15" t="inlineStr">
        <is>
          <t>DEMO-LK-26008</t>
        </is>
      </c>
      <c r="B12" s="16" t="inlineStr">
        <is>
          <t>Fictional Marble Kite Workshop</t>
        </is>
      </c>
      <c r="C12" s="15" t="inlineStr">
        <is>
          <t>DEMO-JOB-26108</t>
        </is>
      </c>
      <c r="D12" s="16" t="inlineStr">
        <is>
          <t>Demo Heat Pump-08</t>
        </is>
      </c>
      <c r="E12" s="15" t="inlineStr">
        <is>
          <t>Demo Tech D</t>
        </is>
      </c>
      <c r="F12" s="17" t="n">
        <v>46271</v>
      </c>
      <c r="G12" s="15" t="inlineStr">
        <is>
          <t>R-410A</t>
        </is>
      </c>
      <c r="H12" s="15" t="inlineStr">
        <is>
          <t>Ultrasonic</t>
        </is>
      </c>
      <c r="I12" s="15" t="inlineStr">
        <is>
          <t>Leak Suspected</t>
        </is>
      </c>
      <c r="J12" s="18" t="inlineStr">
        <is>
          <t>An intermittent sound was noted near a condenser return bend.</t>
        </is>
      </c>
      <c r="K12" s="19" t="n"/>
      <c r="L12" s="15" t="n"/>
      <c r="M12" s="18" t="inlineStr">
        <is>
          <t>Repeat the test under stable operating conditions.</t>
        </is>
      </c>
      <c r="N12" s="19" t="n">
        <v>1.1</v>
      </c>
      <c r="O12" s="20" t="n">
        <v>0</v>
      </c>
      <c r="P12" s="20" t="n">
        <v>175</v>
      </c>
      <c r="Q12" s="15" t="inlineStr">
        <is>
          <t>Contractor</t>
        </is>
      </c>
      <c r="R12" s="15" t="inlineStr">
        <is>
          <t>Follow-Up Scheduled</t>
        </is>
      </c>
      <c r="S12" s="17" t="n">
        <v>46307</v>
      </c>
      <c r="T12" s="23">
        <f>IF($A12="","",IF(OR($S12="",$R12="Closed"),"",IFERROR($S12-Assumptions!$B$5,"")))</f>
        <v/>
      </c>
      <c r="U12" s="24">
        <f>IF($A12="","",IFERROR(IF($I12="","Set result",IF($R12="","Set status",IF($I12="Unable to Complete","Human review",IF(AND($R12&lt;&gt;"Closed",$S12=""),"Set follow-up",IF(AND($R12&lt;&gt;"Closed",$S12&lt;Assumptions!$B$5),"Past due",IF(AND($R12&lt;&gt;"Closed",$S12&lt;=Assumptions!$B$5+Assumptions!$B$4),"Due soon","")))))),"Check entry"))</f>
        <v/>
      </c>
      <c r="V12" s="12">
        <f>IF($A12="","",IF(COUNT($N12:$O12)=0,"",IFERROR($N12*Assumptions!$B$3+$O12,"")))</f>
        <v/>
      </c>
    </row>
    <row r="13" ht="38" customHeight="1">
      <c r="A13" s="15" t="inlineStr">
        <is>
          <t>DEMO-LK-26009</t>
        </is>
      </c>
      <c r="B13" s="16" t="inlineStr">
        <is>
          <t>Fictional Green Rocket Gallery</t>
        </is>
      </c>
      <c r="C13" s="15" t="inlineStr">
        <is>
          <t>DEMO-JOB-26109</t>
        </is>
      </c>
      <c r="D13" s="16" t="inlineStr">
        <is>
          <t>Training Walk-In Condenser-09</t>
        </is>
      </c>
      <c r="E13" s="15" t="inlineStr">
        <is>
          <t>Demo Tech A</t>
        </is>
      </c>
      <c r="F13" s="17" t="n">
        <v>46273</v>
      </c>
      <c r="G13" s="15" t="inlineStr">
        <is>
          <t>R-404A</t>
        </is>
      </c>
      <c r="H13" s="15" t="inlineStr">
        <is>
          <t>Electronic Detector</t>
        </is>
      </c>
      <c r="I13" s="15" t="inlineStr">
        <is>
          <t>Leak Confirmed</t>
        </is>
      </c>
      <c r="J13" s="18" t="inlineStr">
        <is>
          <t>Detector response was recorded at the liquid-line access core.</t>
        </is>
      </c>
      <c r="K13" s="19" t="n">
        <v>6</v>
      </c>
      <c r="L13" s="15" t="inlineStr">
        <is>
          <t>oz</t>
        </is>
      </c>
      <c r="M13" s="18" t="inlineStr">
        <is>
          <t>Replaced the access core and cap; final condition was documented.</t>
        </is>
      </c>
      <c r="N13" s="19" t="n">
        <v>2</v>
      </c>
      <c r="O13" s="20" t="n">
        <v>32</v>
      </c>
      <c r="P13" s="20" t="n">
        <v>345</v>
      </c>
      <c r="Q13" s="15" t="inlineStr">
        <is>
          <t>Contractor</t>
        </is>
      </c>
      <c r="R13" s="15" t="inlineStr">
        <is>
          <t>Closed</t>
        </is>
      </c>
      <c r="S13" s="17" t="n">
        <v>46275</v>
      </c>
      <c r="T13" s="21">
        <f>IF($A13="","",IF(OR($S13="",$R13="Closed"),"",IFERROR($S13-Assumptions!$B$5,"")))</f>
        <v/>
      </c>
      <c r="U13" s="22">
        <f>IF($A13="","",IFERROR(IF($I13="","Set result",IF($R13="","Set status",IF($I13="Unable to Complete","Human review",IF(AND($R13&lt;&gt;"Closed",$S13=""),"Set follow-up",IF(AND($R13&lt;&gt;"Closed",$S13&lt;Assumptions!$B$5),"Past due",IF(AND($R13&lt;&gt;"Closed",$S13&lt;=Assumptions!$B$5+Assumptions!$B$4),"Due soon","")))))),"Check entry"))</f>
        <v/>
      </c>
      <c r="V13" s="11">
        <f>IF($A13="","",IF(COUNT($N13:$O13)=0,"",IFERROR($N13*Assumptions!$B$3+$O13,"")))</f>
        <v/>
      </c>
    </row>
    <row r="14" ht="38" customHeight="1">
      <c r="A14" s="15" t="inlineStr">
        <is>
          <t>DEMO-LK-26010</t>
        </is>
      </c>
      <c r="B14" s="16" t="inlineStr">
        <is>
          <t>Fictional Lantern Fox Market</t>
        </is>
      </c>
      <c r="C14" s="15" t="inlineStr">
        <is>
          <t>DEMO-JOB-26110</t>
        </is>
      </c>
      <c r="D14" s="16" t="inlineStr">
        <is>
          <t>Demo Air-Cooled Chiller-10</t>
        </is>
      </c>
      <c r="E14" s="15" t="inlineStr">
        <is>
          <t>Demo Tech B</t>
        </is>
      </c>
      <c r="F14" s="17" t="n">
        <v>46275</v>
      </c>
      <c r="G14" s="15" t="inlineStr">
        <is>
          <t>R-134a</t>
        </is>
      </c>
      <c r="H14" s="15" t="inlineStr">
        <is>
          <t>Nitrogen Pressure</t>
        </is>
      </c>
      <c r="I14" s="15" t="inlineStr">
        <is>
          <t>No Leak Found</t>
        </is>
      </c>
      <c r="J14" s="18" t="inlineStr">
        <is>
          <t>Pressure held during the documented inspection window.</t>
        </is>
      </c>
      <c r="K14" s="19" t="n"/>
      <c r="L14" s="15" t="n"/>
      <c r="M14" s="18" t="inlineStr">
        <is>
          <t>No corrective action entered; the reading was retained.</t>
        </is>
      </c>
      <c r="N14" s="19" t="n">
        <v>2.2</v>
      </c>
      <c r="O14" s="20" t="n">
        <v>12</v>
      </c>
      <c r="P14" s="20" t="n">
        <v>285</v>
      </c>
      <c r="Q14" s="15" t="inlineStr">
        <is>
          <t>Not Assigned</t>
        </is>
      </c>
      <c r="R14" s="15" t="inlineStr">
        <is>
          <t>Closed</t>
        </is>
      </c>
      <c r="S14" s="17" t="n"/>
      <c r="T14" s="23">
        <f>IF($A14="","",IF(OR($S14="",$R14="Closed"),"",IFERROR($S14-Assumptions!$B$5,"")))</f>
        <v/>
      </c>
      <c r="U14" s="24">
        <f>IF($A14="","",IFERROR(IF($I14="","Set result",IF($R14="","Set status",IF($I14="Unable to Complete","Human review",IF(AND($R14&lt;&gt;"Closed",$S14=""),"Set follow-up",IF(AND($R14&lt;&gt;"Closed",$S14&lt;Assumptions!$B$5),"Past due",IF(AND($R14&lt;&gt;"Closed",$S14&lt;=Assumptions!$B$5+Assumptions!$B$4),"Due soon","")))))),"Check entry"))</f>
        <v/>
      </c>
      <c r="V14" s="12">
        <f>IF($A14="","",IF(COUNT($N14:$O14)=0,"",IFERROR($N14*Assumptions!$B$3+$O14,"")))</f>
        <v/>
      </c>
    </row>
    <row r="15" ht="22" customHeight="1">
      <c r="A15" s="15" t="n"/>
      <c r="B15" s="16" t="n"/>
      <c r="C15" s="15" t="n"/>
      <c r="D15" s="16" t="n"/>
      <c r="E15" s="15" t="n"/>
      <c r="F15" s="17" t="n"/>
      <c r="G15" s="15" t="n"/>
      <c r="H15" s="15" t="n"/>
      <c r="I15" s="15" t="n"/>
      <c r="J15" s="18" t="n"/>
      <c r="K15" s="19" t="n"/>
      <c r="L15" s="15" t="n"/>
      <c r="M15" s="18" t="n"/>
      <c r="N15" s="19" t="n"/>
      <c r="O15" s="20" t="n"/>
      <c r="P15" s="20" t="n"/>
      <c r="Q15" s="15" t="n"/>
      <c r="R15" s="15" t="n"/>
      <c r="S15" s="17" t="n"/>
      <c r="T15" s="21">
        <f>IF($A15="","",IF(OR($S15="",$R15="Closed"),"",IFERROR($S15-Assumptions!$B$5,"")))</f>
        <v/>
      </c>
      <c r="U15" s="22">
        <f>IF($A15="","",IFERROR(IF($I15="","Set result",IF($R15="","Set status",IF($I15="Unable to Complete","Human review",IF(AND($R15&lt;&gt;"Closed",$S15=""),"Set follow-up",IF(AND($R15&lt;&gt;"Closed",$S15&lt;Assumptions!$B$5),"Past due",IF(AND($R15&lt;&gt;"Closed",$S15&lt;=Assumptions!$B$5+Assumptions!$B$4),"Due soon","")))))),"Check entry"))</f>
        <v/>
      </c>
      <c r="V15" s="11">
        <f>IF($A15="","",IF(COUNT($N15:$O15)=0,"",IFERROR($N15*Assumptions!$B$3+$O15,"")))</f>
        <v/>
      </c>
    </row>
    <row r="16" ht="22" customHeight="1">
      <c r="A16" s="15" t="n"/>
      <c r="B16" s="16" t="n"/>
      <c r="C16" s="15" t="n"/>
      <c r="D16" s="16" t="n"/>
      <c r="E16" s="15" t="n"/>
      <c r="F16" s="17" t="n"/>
      <c r="G16" s="15" t="n"/>
      <c r="H16" s="15" t="n"/>
      <c r="I16" s="15" t="n"/>
      <c r="J16" s="18" t="n"/>
      <c r="K16" s="19" t="n"/>
      <c r="L16" s="15" t="n"/>
      <c r="M16" s="18" t="n"/>
      <c r="N16" s="19" t="n"/>
      <c r="O16" s="20" t="n"/>
      <c r="P16" s="20" t="n"/>
      <c r="Q16" s="15" t="n"/>
      <c r="R16" s="15" t="n"/>
      <c r="S16" s="17" t="n"/>
      <c r="T16" s="23">
        <f>IF($A16="","",IF(OR($S16="",$R16="Closed"),"",IFERROR($S16-Assumptions!$B$5,"")))</f>
        <v/>
      </c>
      <c r="U16" s="24">
        <f>IF($A16="","",IFERROR(IF($I16="","Set result",IF($R16="","Set status",IF($I16="Unable to Complete","Human review",IF(AND($R16&lt;&gt;"Closed",$S16=""),"Set follow-up",IF(AND($R16&lt;&gt;"Closed",$S16&lt;Assumptions!$B$5),"Past due",IF(AND($R16&lt;&gt;"Closed",$S16&lt;=Assumptions!$B$5+Assumptions!$B$4),"Due soon","")))))),"Check entry"))</f>
        <v/>
      </c>
      <c r="V16" s="12">
        <f>IF($A16="","",IF(COUNT($N16:$O16)=0,"",IFERROR($N16*Assumptions!$B$3+$O16,"")))</f>
        <v/>
      </c>
    </row>
    <row r="17" ht="22" customHeight="1">
      <c r="A17" s="15" t="n"/>
      <c r="B17" s="16" t="n"/>
      <c r="C17" s="15" t="n"/>
      <c r="D17" s="16" t="n"/>
      <c r="E17" s="15" t="n"/>
      <c r="F17" s="17" t="n"/>
      <c r="G17" s="15" t="n"/>
      <c r="H17" s="15" t="n"/>
      <c r="I17" s="15" t="n"/>
      <c r="J17" s="18" t="n"/>
      <c r="K17" s="19" t="n"/>
      <c r="L17" s="15" t="n"/>
      <c r="M17" s="18" t="n"/>
      <c r="N17" s="19" t="n"/>
      <c r="O17" s="20" t="n"/>
      <c r="P17" s="20" t="n"/>
      <c r="Q17" s="15" t="n"/>
      <c r="R17" s="15" t="n"/>
      <c r="S17" s="17" t="n"/>
      <c r="T17" s="21">
        <f>IF($A17="","",IF(OR($S17="",$R17="Closed"),"",IFERROR($S17-Assumptions!$B$5,"")))</f>
        <v/>
      </c>
      <c r="U17" s="22">
        <f>IF($A17="","",IFERROR(IF($I17="","Set result",IF($R17="","Set status",IF($I17="Unable to Complete","Human review",IF(AND($R17&lt;&gt;"Closed",$S17=""),"Set follow-up",IF(AND($R17&lt;&gt;"Closed",$S17&lt;Assumptions!$B$5),"Past due",IF(AND($R17&lt;&gt;"Closed",$S17&lt;=Assumptions!$B$5+Assumptions!$B$4),"Due soon","")))))),"Check entry"))</f>
        <v/>
      </c>
      <c r="V17" s="11">
        <f>IF($A17="","",IF(COUNT($N17:$O17)=0,"",IFERROR($N17*Assumptions!$B$3+$O17,"")))</f>
        <v/>
      </c>
    </row>
    <row r="18" ht="22" customHeight="1">
      <c r="A18" s="15" t="n"/>
      <c r="B18" s="16" t="n"/>
      <c r="C18" s="15" t="n"/>
      <c r="D18" s="16" t="n"/>
      <c r="E18" s="15" t="n"/>
      <c r="F18" s="17" t="n"/>
      <c r="G18" s="15" t="n"/>
      <c r="H18" s="15" t="n"/>
      <c r="I18" s="15" t="n"/>
      <c r="J18" s="18" t="n"/>
      <c r="K18" s="19" t="n"/>
      <c r="L18" s="15" t="n"/>
      <c r="M18" s="18" t="n"/>
      <c r="N18" s="19" t="n"/>
      <c r="O18" s="20" t="n"/>
      <c r="P18" s="20" t="n"/>
      <c r="Q18" s="15" t="n"/>
      <c r="R18" s="15" t="n"/>
      <c r="S18" s="17" t="n"/>
      <c r="T18" s="23">
        <f>IF($A18="","",IF(OR($S18="",$R18="Closed"),"",IFERROR($S18-Assumptions!$B$5,"")))</f>
        <v/>
      </c>
      <c r="U18" s="24">
        <f>IF($A18="","",IFERROR(IF($I18="","Set result",IF($R18="","Set status",IF($I18="Unable to Complete","Human review",IF(AND($R18&lt;&gt;"Closed",$S18=""),"Set follow-up",IF(AND($R18&lt;&gt;"Closed",$S18&lt;Assumptions!$B$5),"Past due",IF(AND($R18&lt;&gt;"Closed",$S18&lt;=Assumptions!$B$5+Assumptions!$B$4),"Due soon","")))))),"Check entry"))</f>
        <v/>
      </c>
      <c r="V18" s="12">
        <f>IF($A18="","",IF(COUNT($N18:$O18)=0,"",IFERROR($N18*Assumptions!$B$3+$O18,"")))</f>
        <v/>
      </c>
    </row>
    <row r="19" ht="22" customHeight="1">
      <c r="A19" s="15" t="n"/>
      <c r="B19" s="16" t="n"/>
      <c r="C19" s="15" t="n"/>
      <c r="D19" s="16" t="n"/>
      <c r="E19" s="15" t="n"/>
      <c r="F19" s="17" t="n"/>
      <c r="G19" s="15" t="n"/>
      <c r="H19" s="15" t="n"/>
      <c r="I19" s="15" t="n"/>
      <c r="J19" s="18" t="n"/>
      <c r="K19" s="19" t="n"/>
      <c r="L19" s="15" t="n"/>
      <c r="M19" s="18" t="n"/>
      <c r="N19" s="19" t="n"/>
      <c r="O19" s="20" t="n"/>
      <c r="P19" s="20" t="n"/>
      <c r="Q19" s="15" t="n"/>
      <c r="R19" s="15" t="n"/>
      <c r="S19" s="17" t="n"/>
      <c r="T19" s="21">
        <f>IF($A19="","",IF(OR($S19="",$R19="Closed"),"",IFERROR($S19-Assumptions!$B$5,"")))</f>
        <v/>
      </c>
      <c r="U19" s="22">
        <f>IF($A19="","",IFERROR(IF($I19="","Set result",IF($R19="","Set status",IF($I19="Unable to Complete","Human review",IF(AND($R19&lt;&gt;"Closed",$S19=""),"Set follow-up",IF(AND($R19&lt;&gt;"Closed",$S19&lt;Assumptions!$B$5),"Past due",IF(AND($R19&lt;&gt;"Closed",$S19&lt;=Assumptions!$B$5+Assumptions!$B$4),"Due soon","")))))),"Check entry"))</f>
        <v/>
      </c>
      <c r="V19" s="11">
        <f>IF($A19="","",IF(COUNT($N19:$O19)=0,"",IFERROR($N19*Assumptions!$B$3+$O19,"")))</f>
        <v/>
      </c>
    </row>
    <row r="20" ht="22" customHeight="1">
      <c r="A20" s="15" t="n"/>
      <c r="B20" s="16" t="n"/>
      <c r="C20" s="15" t="n"/>
      <c r="D20" s="16" t="n"/>
      <c r="E20" s="15" t="n"/>
      <c r="F20" s="17" t="n"/>
      <c r="G20" s="15" t="n"/>
      <c r="H20" s="15" t="n"/>
      <c r="I20" s="15" t="n"/>
      <c r="J20" s="18" t="n"/>
      <c r="K20" s="19" t="n"/>
      <c r="L20" s="15" t="n"/>
      <c r="M20" s="18" t="n"/>
      <c r="N20" s="19" t="n"/>
      <c r="O20" s="20" t="n"/>
      <c r="P20" s="20" t="n"/>
      <c r="Q20" s="15" t="n"/>
      <c r="R20" s="15" t="n"/>
      <c r="S20" s="17" t="n"/>
      <c r="T20" s="23">
        <f>IF($A20="","",IF(OR($S20="",$R20="Closed"),"",IFERROR($S20-Assumptions!$B$5,"")))</f>
        <v/>
      </c>
      <c r="U20" s="24">
        <f>IF($A20="","",IFERROR(IF($I20="","Set result",IF($R20="","Set status",IF($I20="Unable to Complete","Human review",IF(AND($R20&lt;&gt;"Closed",$S20=""),"Set follow-up",IF(AND($R20&lt;&gt;"Closed",$S20&lt;Assumptions!$B$5),"Past due",IF(AND($R20&lt;&gt;"Closed",$S20&lt;=Assumptions!$B$5+Assumptions!$B$4),"Due soon","")))))),"Check entry"))</f>
        <v/>
      </c>
      <c r="V20" s="12">
        <f>IF($A20="","",IF(COUNT($N20:$O20)=0,"",IFERROR($N20*Assumptions!$B$3+$O20,"")))</f>
        <v/>
      </c>
    </row>
    <row r="21" ht="22" customHeight="1">
      <c r="A21" s="15" t="n"/>
      <c r="B21" s="16" t="n"/>
      <c r="C21" s="15" t="n"/>
      <c r="D21" s="16" t="n"/>
      <c r="E21" s="15" t="n"/>
      <c r="F21" s="17" t="n"/>
      <c r="G21" s="15" t="n"/>
      <c r="H21" s="15" t="n"/>
      <c r="I21" s="15" t="n"/>
      <c r="J21" s="18" t="n"/>
      <c r="K21" s="19" t="n"/>
      <c r="L21" s="15" t="n"/>
      <c r="M21" s="18" t="n"/>
      <c r="N21" s="19" t="n"/>
      <c r="O21" s="20" t="n"/>
      <c r="P21" s="20" t="n"/>
      <c r="Q21" s="15" t="n"/>
      <c r="R21" s="15" t="n"/>
      <c r="S21" s="17" t="n"/>
      <c r="T21" s="21">
        <f>IF($A21="","",IF(OR($S21="",$R21="Closed"),"",IFERROR($S21-Assumptions!$B$5,"")))</f>
        <v/>
      </c>
      <c r="U21" s="22">
        <f>IF($A21="","",IFERROR(IF($I21="","Set result",IF($R21="","Set status",IF($I21="Unable to Complete","Human review",IF(AND($R21&lt;&gt;"Closed",$S21=""),"Set follow-up",IF(AND($R21&lt;&gt;"Closed",$S21&lt;Assumptions!$B$5),"Past due",IF(AND($R21&lt;&gt;"Closed",$S21&lt;=Assumptions!$B$5+Assumptions!$B$4),"Due soon","")))))),"Check entry"))</f>
        <v/>
      </c>
      <c r="V21" s="11">
        <f>IF($A21="","",IF(COUNT($N21:$O21)=0,"",IFERROR($N21*Assumptions!$B$3+$O21,"")))</f>
        <v/>
      </c>
    </row>
    <row r="22" ht="22" customHeight="1">
      <c r="A22" s="15" t="n"/>
      <c r="B22" s="16" t="n"/>
      <c r="C22" s="15" t="n"/>
      <c r="D22" s="16" t="n"/>
      <c r="E22" s="15" t="n"/>
      <c r="F22" s="17" t="n"/>
      <c r="G22" s="15" t="n"/>
      <c r="H22" s="15" t="n"/>
      <c r="I22" s="15" t="n"/>
      <c r="J22" s="18" t="n"/>
      <c r="K22" s="19" t="n"/>
      <c r="L22" s="15" t="n"/>
      <c r="M22" s="18" t="n"/>
      <c r="N22" s="19" t="n"/>
      <c r="O22" s="20" t="n"/>
      <c r="P22" s="20" t="n"/>
      <c r="Q22" s="15" t="n"/>
      <c r="R22" s="15" t="n"/>
      <c r="S22" s="17" t="n"/>
      <c r="T22" s="23">
        <f>IF($A22="","",IF(OR($S22="",$R22="Closed"),"",IFERROR($S22-Assumptions!$B$5,"")))</f>
        <v/>
      </c>
      <c r="U22" s="24">
        <f>IF($A22="","",IFERROR(IF($I22="","Set result",IF($R22="","Set status",IF($I22="Unable to Complete","Human review",IF(AND($R22&lt;&gt;"Closed",$S22=""),"Set follow-up",IF(AND($R22&lt;&gt;"Closed",$S22&lt;Assumptions!$B$5),"Past due",IF(AND($R22&lt;&gt;"Closed",$S22&lt;=Assumptions!$B$5+Assumptions!$B$4),"Due soon","")))))),"Check entry"))</f>
        <v/>
      </c>
      <c r="V22" s="12">
        <f>IF($A22="","",IF(COUNT($N22:$O22)=0,"",IFERROR($N22*Assumptions!$B$3+$O22,"")))</f>
        <v/>
      </c>
    </row>
    <row r="23" ht="22" customHeight="1">
      <c r="A23" s="15" t="n"/>
      <c r="B23" s="16" t="n"/>
      <c r="C23" s="15" t="n"/>
      <c r="D23" s="16" t="n"/>
      <c r="E23" s="15" t="n"/>
      <c r="F23" s="17" t="n"/>
      <c r="G23" s="15" t="n"/>
      <c r="H23" s="15" t="n"/>
      <c r="I23" s="15" t="n"/>
      <c r="J23" s="18" t="n"/>
      <c r="K23" s="19" t="n"/>
      <c r="L23" s="15" t="n"/>
      <c r="M23" s="18" t="n"/>
      <c r="N23" s="19" t="n"/>
      <c r="O23" s="20" t="n"/>
      <c r="P23" s="20" t="n"/>
      <c r="Q23" s="15" t="n"/>
      <c r="R23" s="15" t="n"/>
      <c r="S23" s="17" t="n"/>
      <c r="T23" s="21">
        <f>IF($A23="","",IF(OR($S23="",$R23="Closed"),"",IFERROR($S23-Assumptions!$B$5,"")))</f>
        <v/>
      </c>
      <c r="U23" s="22">
        <f>IF($A23="","",IFERROR(IF($I23="","Set result",IF($R23="","Set status",IF($I23="Unable to Complete","Human review",IF(AND($R23&lt;&gt;"Closed",$S23=""),"Set follow-up",IF(AND($R23&lt;&gt;"Closed",$S23&lt;Assumptions!$B$5),"Past due",IF(AND($R23&lt;&gt;"Closed",$S23&lt;=Assumptions!$B$5+Assumptions!$B$4),"Due soon","")))))),"Check entry"))</f>
        <v/>
      </c>
      <c r="V23" s="11">
        <f>IF($A23="","",IF(COUNT($N23:$O23)=0,"",IFERROR($N23*Assumptions!$B$3+$O23,"")))</f>
        <v/>
      </c>
    </row>
    <row r="24" ht="22" customHeight="1">
      <c r="A24" s="15" t="n"/>
      <c r="B24" s="16" t="n"/>
      <c r="C24" s="15" t="n"/>
      <c r="D24" s="16" t="n"/>
      <c r="E24" s="15" t="n"/>
      <c r="F24" s="17" t="n"/>
      <c r="G24" s="15" t="n"/>
      <c r="H24" s="15" t="n"/>
      <c r="I24" s="15" t="n"/>
      <c r="J24" s="18" t="n"/>
      <c r="K24" s="19" t="n"/>
      <c r="L24" s="15" t="n"/>
      <c r="M24" s="18" t="n"/>
      <c r="N24" s="19" t="n"/>
      <c r="O24" s="20" t="n"/>
      <c r="P24" s="20" t="n"/>
      <c r="Q24" s="15" t="n"/>
      <c r="R24" s="15" t="n"/>
      <c r="S24" s="17" t="n"/>
      <c r="T24" s="23">
        <f>IF($A24="","",IF(OR($S24="",$R24="Closed"),"",IFERROR($S24-Assumptions!$B$5,"")))</f>
        <v/>
      </c>
      <c r="U24" s="24">
        <f>IF($A24="","",IFERROR(IF($I24="","Set result",IF($R24="","Set status",IF($I24="Unable to Complete","Human review",IF(AND($R24&lt;&gt;"Closed",$S24=""),"Set follow-up",IF(AND($R24&lt;&gt;"Closed",$S24&lt;Assumptions!$B$5),"Past due",IF(AND($R24&lt;&gt;"Closed",$S24&lt;=Assumptions!$B$5+Assumptions!$B$4),"Due soon","")))))),"Check entry"))</f>
        <v/>
      </c>
      <c r="V24" s="12">
        <f>IF($A24="","",IF(COUNT($N24:$O24)=0,"",IFERROR($N24*Assumptions!$B$3+$O24,"")))</f>
        <v/>
      </c>
    </row>
    <row r="25" ht="22" customHeight="1">
      <c r="A25" s="15" t="n"/>
      <c r="B25" s="16" t="n"/>
      <c r="C25" s="15" t="n"/>
      <c r="D25" s="16" t="n"/>
      <c r="E25" s="15" t="n"/>
      <c r="F25" s="17" t="n"/>
      <c r="G25" s="15" t="n"/>
      <c r="H25" s="15" t="n"/>
      <c r="I25" s="15" t="n"/>
      <c r="J25" s="18" t="n"/>
      <c r="K25" s="19" t="n"/>
      <c r="L25" s="15" t="n"/>
      <c r="M25" s="18" t="n"/>
      <c r="N25" s="19" t="n"/>
      <c r="O25" s="20" t="n"/>
      <c r="P25" s="20" t="n"/>
      <c r="Q25" s="15" t="n"/>
      <c r="R25" s="15" t="n"/>
      <c r="S25" s="17" t="n"/>
      <c r="T25" s="21">
        <f>IF($A25="","",IF(OR($S25="",$R25="Closed"),"",IFERROR($S25-Assumptions!$B$5,"")))</f>
        <v/>
      </c>
      <c r="U25" s="22">
        <f>IF($A25="","",IFERROR(IF($I25="","Set result",IF($R25="","Set status",IF($I25="Unable to Complete","Human review",IF(AND($R25&lt;&gt;"Closed",$S25=""),"Set follow-up",IF(AND($R25&lt;&gt;"Closed",$S25&lt;Assumptions!$B$5),"Past due",IF(AND($R25&lt;&gt;"Closed",$S25&lt;=Assumptions!$B$5+Assumptions!$B$4),"Due soon","")))))),"Check entry"))</f>
        <v/>
      </c>
      <c r="V25" s="11">
        <f>IF($A25="","",IF(COUNT($N25:$O25)=0,"",IFERROR($N25*Assumptions!$B$3+$O25,"")))</f>
        <v/>
      </c>
    </row>
    <row r="26" ht="22" customHeight="1">
      <c r="A26" s="15" t="n"/>
      <c r="B26" s="16" t="n"/>
      <c r="C26" s="15" t="n"/>
      <c r="D26" s="16" t="n"/>
      <c r="E26" s="15" t="n"/>
      <c r="F26" s="17" t="n"/>
      <c r="G26" s="15" t="n"/>
      <c r="H26" s="15" t="n"/>
      <c r="I26" s="15" t="n"/>
      <c r="J26" s="18" t="n"/>
      <c r="K26" s="19" t="n"/>
      <c r="L26" s="15" t="n"/>
      <c r="M26" s="18" t="n"/>
      <c r="N26" s="19" t="n"/>
      <c r="O26" s="20" t="n"/>
      <c r="P26" s="20" t="n"/>
      <c r="Q26" s="15" t="n"/>
      <c r="R26" s="15" t="n"/>
      <c r="S26" s="17" t="n"/>
      <c r="T26" s="23">
        <f>IF($A26="","",IF(OR($S26="",$R26="Closed"),"",IFERROR($S26-Assumptions!$B$5,"")))</f>
        <v/>
      </c>
      <c r="U26" s="24">
        <f>IF($A26="","",IFERROR(IF($I26="","Set result",IF($R26="","Set status",IF($I26="Unable to Complete","Human review",IF(AND($R26&lt;&gt;"Closed",$S26=""),"Set follow-up",IF(AND($R26&lt;&gt;"Closed",$S26&lt;Assumptions!$B$5),"Past due",IF(AND($R26&lt;&gt;"Closed",$S26&lt;=Assumptions!$B$5+Assumptions!$B$4),"Due soon","")))))),"Check entry"))</f>
        <v/>
      </c>
      <c r="V26" s="12">
        <f>IF($A26="","",IF(COUNT($N26:$O26)=0,"",IFERROR($N26*Assumptions!$B$3+$O26,"")))</f>
        <v/>
      </c>
    </row>
    <row r="27" ht="22" customHeight="1">
      <c r="A27" s="15" t="n"/>
      <c r="B27" s="16" t="n"/>
      <c r="C27" s="15" t="n"/>
      <c r="D27" s="16" t="n"/>
      <c r="E27" s="15" t="n"/>
      <c r="F27" s="17" t="n"/>
      <c r="G27" s="15" t="n"/>
      <c r="H27" s="15" t="n"/>
      <c r="I27" s="15" t="n"/>
      <c r="J27" s="18" t="n"/>
      <c r="K27" s="19" t="n"/>
      <c r="L27" s="15" t="n"/>
      <c r="M27" s="18" t="n"/>
      <c r="N27" s="19" t="n"/>
      <c r="O27" s="20" t="n"/>
      <c r="P27" s="20" t="n"/>
      <c r="Q27" s="15" t="n"/>
      <c r="R27" s="15" t="n"/>
      <c r="S27" s="17" t="n"/>
      <c r="T27" s="21">
        <f>IF($A27="","",IF(OR($S27="",$R27="Closed"),"",IFERROR($S27-Assumptions!$B$5,"")))</f>
        <v/>
      </c>
      <c r="U27" s="22">
        <f>IF($A27="","",IFERROR(IF($I27="","Set result",IF($R27="","Set status",IF($I27="Unable to Complete","Human review",IF(AND($R27&lt;&gt;"Closed",$S27=""),"Set follow-up",IF(AND($R27&lt;&gt;"Closed",$S27&lt;Assumptions!$B$5),"Past due",IF(AND($R27&lt;&gt;"Closed",$S27&lt;=Assumptions!$B$5+Assumptions!$B$4),"Due soon","")))))),"Check entry"))</f>
        <v/>
      </c>
      <c r="V27" s="11">
        <f>IF($A27="","",IF(COUNT($N27:$O27)=0,"",IFERROR($N27*Assumptions!$B$3+$O27,"")))</f>
        <v/>
      </c>
    </row>
    <row r="28" ht="22" customHeight="1">
      <c r="A28" s="15" t="n"/>
      <c r="B28" s="16" t="n"/>
      <c r="C28" s="15" t="n"/>
      <c r="D28" s="16" t="n"/>
      <c r="E28" s="15" t="n"/>
      <c r="F28" s="17" t="n"/>
      <c r="G28" s="15" t="n"/>
      <c r="H28" s="15" t="n"/>
      <c r="I28" s="15" t="n"/>
      <c r="J28" s="18" t="n"/>
      <c r="K28" s="19" t="n"/>
      <c r="L28" s="15" t="n"/>
      <c r="M28" s="18" t="n"/>
      <c r="N28" s="19" t="n"/>
      <c r="O28" s="20" t="n"/>
      <c r="P28" s="20" t="n"/>
      <c r="Q28" s="15" t="n"/>
      <c r="R28" s="15" t="n"/>
      <c r="S28" s="17" t="n"/>
      <c r="T28" s="23">
        <f>IF($A28="","",IF(OR($S28="",$R28="Closed"),"",IFERROR($S28-Assumptions!$B$5,"")))</f>
        <v/>
      </c>
      <c r="U28" s="24">
        <f>IF($A28="","",IFERROR(IF($I28="","Set result",IF($R28="","Set status",IF($I28="Unable to Complete","Human review",IF(AND($R28&lt;&gt;"Closed",$S28=""),"Set follow-up",IF(AND($R28&lt;&gt;"Closed",$S28&lt;Assumptions!$B$5),"Past due",IF(AND($R28&lt;&gt;"Closed",$S28&lt;=Assumptions!$B$5+Assumptions!$B$4),"Due soon","")))))),"Check entry"))</f>
        <v/>
      </c>
      <c r="V28" s="12">
        <f>IF($A28="","",IF(COUNT($N28:$O28)=0,"",IFERROR($N28*Assumptions!$B$3+$O28,"")))</f>
        <v/>
      </c>
    </row>
    <row r="29" ht="22" customHeight="1">
      <c r="A29" s="15" t="n"/>
      <c r="B29" s="16" t="n"/>
      <c r="C29" s="15" t="n"/>
      <c r="D29" s="16" t="n"/>
      <c r="E29" s="15" t="n"/>
      <c r="F29" s="17" t="n"/>
      <c r="G29" s="15" t="n"/>
      <c r="H29" s="15" t="n"/>
      <c r="I29" s="15" t="n"/>
      <c r="J29" s="18" t="n"/>
      <c r="K29" s="19" t="n"/>
      <c r="L29" s="15" t="n"/>
      <c r="M29" s="18" t="n"/>
      <c r="N29" s="19" t="n"/>
      <c r="O29" s="20" t="n"/>
      <c r="P29" s="20" t="n"/>
      <c r="Q29" s="15" t="n"/>
      <c r="R29" s="15" t="n"/>
      <c r="S29" s="17" t="n"/>
      <c r="T29" s="21">
        <f>IF($A29="","",IF(OR($S29="",$R29="Closed"),"",IFERROR($S29-Assumptions!$B$5,"")))</f>
        <v/>
      </c>
      <c r="U29" s="22">
        <f>IF($A29="","",IFERROR(IF($I29="","Set result",IF($R29="","Set status",IF($I29="Unable to Complete","Human review",IF(AND($R29&lt;&gt;"Closed",$S29=""),"Set follow-up",IF(AND($R29&lt;&gt;"Closed",$S29&lt;Assumptions!$B$5),"Past due",IF(AND($R29&lt;&gt;"Closed",$S29&lt;=Assumptions!$B$5+Assumptions!$B$4),"Due soon","")))))),"Check entry"))</f>
        <v/>
      </c>
      <c r="V29" s="11">
        <f>IF($A29="","",IF(COUNT($N29:$O29)=0,"",IFERROR($N29*Assumptions!$B$3+$O29,"")))</f>
        <v/>
      </c>
    </row>
    <row r="30" ht="22" customHeight="1">
      <c r="A30" s="15" t="n"/>
      <c r="B30" s="16" t="n"/>
      <c r="C30" s="15" t="n"/>
      <c r="D30" s="16" t="n"/>
      <c r="E30" s="15" t="n"/>
      <c r="F30" s="17" t="n"/>
      <c r="G30" s="15" t="n"/>
      <c r="H30" s="15" t="n"/>
      <c r="I30" s="15" t="n"/>
      <c r="J30" s="18" t="n"/>
      <c r="K30" s="19" t="n"/>
      <c r="L30" s="15" t="n"/>
      <c r="M30" s="18" t="n"/>
      <c r="N30" s="19" t="n"/>
      <c r="O30" s="20" t="n"/>
      <c r="P30" s="20" t="n"/>
      <c r="Q30" s="15" t="n"/>
      <c r="R30" s="15" t="n"/>
      <c r="S30" s="17" t="n"/>
      <c r="T30" s="23">
        <f>IF($A30="","",IF(OR($S30="",$R30="Closed"),"",IFERROR($S30-Assumptions!$B$5,"")))</f>
        <v/>
      </c>
      <c r="U30" s="24">
        <f>IF($A30="","",IFERROR(IF($I30="","Set result",IF($R30="","Set status",IF($I30="Unable to Complete","Human review",IF(AND($R30&lt;&gt;"Closed",$S30=""),"Set follow-up",IF(AND($R30&lt;&gt;"Closed",$S30&lt;Assumptions!$B$5),"Past due",IF(AND($R30&lt;&gt;"Closed",$S30&lt;=Assumptions!$B$5+Assumptions!$B$4),"Due soon","")))))),"Check entry"))</f>
        <v/>
      </c>
      <c r="V30" s="12">
        <f>IF($A30="","",IF(COUNT($N30:$O30)=0,"",IFERROR($N30*Assumptions!$B$3+$O30,"")))</f>
        <v/>
      </c>
    </row>
    <row r="31" ht="22" customHeight="1">
      <c r="A31" s="15" t="n"/>
      <c r="B31" s="16" t="n"/>
      <c r="C31" s="15" t="n"/>
      <c r="D31" s="16" t="n"/>
      <c r="E31" s="15" t="n"/>
      <c r="F31" s="17" t="n"/>
      <c r="G31" s="15" t="n"/>
      <c r="H31" s="15" t="n"/>
      <c r="I31" s="15" t="n"/>
      <c r="J31" s="18" t="n"/>
      <c r="K31" s="19" t="n"/>
      <c r="L31" s="15" t="n"/>
      <c r="M31" s="18" t="n"/>
      <c r="N31" s="19" t="n"/>
      <c r="O31" s="20" t="n"/>
      <c r="P31" s="20" t="n"/>
      <c r="Q31" s="15" t="n"/>
      <c r="R31" s="15" t="n"/>
      <c r="S31" s="17" t="n"/>
      <c r="T31" s="21">
        <f>IF($A31="","",IF(OR($S31="",$R31="Closed"),"",IFERROR($S31-Assumptions!$B$5,"")))</f>
        <v/>
      </c>
      <c r="U31" s="22">
        <f>IF($A31="","",IFERROR(IF($I31="","Set result",IF($R31="","Set status",IF($I31="Unable to Complete","Human review",IF(AND($R31&lt;&gt;"Closed",$S31=""),"Set follow-up",IF(AND($R31&lt;&gt;"Closed",$S31&lt;Assumptions!$B$5),"Past due",IF(AND($R31&lt;&gt;"Closed",$S31&lt;=Assumptions!$B$5+Assumptions!$B$4),"Due soon","")))))),"Check entry"))</f>
        <v/>
      </c>
      <c r="V31" s="11">
        <f>IF($A31="","",IF(COUNT($N31:$O31)=0,"",IFERROR($N31*Assumptions!$B$3+$O31,"")))</f>
        <v/>
      </c>
    </row>
    <row r="32" ht="22" customHeight="1">
      <c r="A32" s="15" t="n"/>
      <c r="B32" s="16" t="n"/>
      <c r="C32" s="15" t="n"/>
      <c r="D32" s="16" t="n"/>
      <c r="E32" s="15" t="n"/>
      <c r="F32" s="17" t="n"/>
      <c r="G32" s="15" t="n"/>
      <c r="H32" s="15" t="n"/>
      <c r="I32" s="15" t="n"/>
      <c r="J32" s="18" t="n"/>
      <c r="K32" s="19" t="n"/>
      <c r="L32" s="15" t="n"/>
      <c r="M32" s="18" t="n"/>
      <c r="N32" s="19" t="n"/>
      <c r="O32" s="20" t="n"/>
      <c r="P32" s="20" t="n"/>
      <c r="Q32" s="15" t="n"/>
      <c r="R32" s="15" t="n"/>
      <c r="S32" s="17" t="n"/>
      <c r="T32" s="23">
        <f>IF($A32="","",IF(OR($S32="",$R32="Closed"),"",IFERROR($S32-Assumptions!$B$5,"")))</f>
        <v/>
      </c>
      <c r="U32" s="24">
        <f>IF($A32="","",IFERROR(IF($I32="","Set result",IF($R32="","Set status",IF($I32="Unable to Complete","Human review",IF(AND($R32&lt;&gt;"Closed",$S32=""),"Set follow-up",IF(AND($R32&lt;&gt;"Closed",$S32&lt;Assumptions!$B$5),"Past due",IF(AND($R32&lt;&gt;"Closed",$S32&lt;=Assumptions!$B$5+Assumptions!$B$4),"Due soon","")))))),"Check entry"))</f>
        <v/>
      </c>
      <c r="V32" s="12">
        <f>IF($A32="","",IF(COUNT($N32:$O32)=0,"",IFERROR($N32*Assumptions!$B$3+$O32,"")))</f>
        <v/>
      </c>
    </row>
    <row r="33" ht="22" customHeight="1">
      <c r="A33" s="15" t="n"/>
      <c r="B33" s="16" t="n"/>
      <c r="C33" s="15" t="n"/>
      <c r="D33" s="16" t="n"/>
      <c r="E33" s="15" t="n"/>
      <c r="F33" s="17" t="n"/>
      <c r="G33" s="15" t="n"/>
      <c r="H33" s="15" t="n"/>
      <c r="I33" s="15" t="n"/>
      <c r="J33" s="18" t="n"/>
      <c r="K33" s="19" t="n"/>
      <c r="L33" s="15" t="n"/>
      <c r="M33" s="18" t="n"/>
      <c r="N33" s="19" t="n"/>
      <c r="O33" s="20" t="n"/>
      <c r="P33" s="20" t="n"/>
      <c r="Q33" s="15" t="n"/>
      <c r="R33" s="15" t="n"/>
      <c r="S33" s="17" t="n"/>
      <c r="T33" s="21">
        <f>IF($A33="","",IF(OR($S33="",$R33="Closed"),"",IFERROR($S33-Assumptions!$B$5,"")))</f>
        <v/>
      </c>
      <c r="U33" s="22">
        <f>IF($A33="","",IFERROR(IF($I33="","Set result",IF($R33="","Set status",IF($I33="Unable to Complete","Human review",IF(AND($R33&lt;&gt;"Closed",$S33=""),"Set follow-up",IF(AND($R33&lt;&gt;"Closed",$S33&lt;Assumptions!$B$5),"Past due",IF(AND($R33&lt;&gt;"Closed",$S33&lt;=Assumptions!$B$5+Assumptions!$B$4),"Due soon","")))))),"Check entry"))</f>
        <v/>
      </c>
      <c r="V33" s="11">
        <f>IF($A33="","",IF(COUNT($N33:$O33)=0,"",IFERROR($N33*Assumptions!$B$3+$O33,"")))</f>
        <v/>
      </c>
    </row>
    <row r="34" ht="22" customHeight="1">
      <c r="A34" s="15" t="n"/>
      <c r="B34" s="16" t="n"/>
      <c r="C34" s="15" t="n"/>
      <c r="D34" s="16" t="n"/>
      <c r="E34" s="15" t="n"/>
      <c r="F34" s="17" t="n"/>
      <c r="G34" s="15" t="n"/>
      <c r="H34" s="15" t="n"/>
      <c r="I34" s="15" t="n"/>
      <c r="J34" s="18" t="n"/>
      <c r="K34" s="19" t="n"/>
      <c r="L34" s="15" t="n"/>
      <c r="M34" s="18" t="n"/>
      <c r="N34" s="19" t="n"/>
      <c r="O34" s="20" t="n"/>
      <c r="P34" s="20" t="n"/>
      <c r="Q34" s="15" t="n"/>
      <c r="R34" s="15" t="n"/>
      <c r="S34" s="17" t="n"/>
      <c r="T34" s="23">
        <f>IF($A34="","",IF(OR($S34="",$R34="Closed"),"",IFERROR($S34-Assumptions!$B$5,"")))</f>
        <v/>
      </c>
      <c r="U34" s="24">
        <f>IF($A34="","",IFERROR(IF($I34="","Set result",IF($R34="","Set status",IF($I34="Unable to Complete","Human review",IF(AND($R34&lt;&gt;"Closed",$S34=""),"Set follow-up",IF(AND($R34&lt;&gt;"Closed",$S34&lt;Assumptions!$B$5),"Past due",IF(AND($R34&lt;&gt;"Closed",$S34&lt;=Assumptions!$B$5+Assumptions!$B$4),"Due soon","")))))),"Check entry"))</f>
        <v/>
      </c>
      <c r="V34" s="12">
        <f>IF($A34="","",IF(COUNT($N34:$O34)=0,"",IFERROR($N34*Assumptions!$B$3+$O34,"")))</f>
        <v/>
      </c>
    </row>
    <row r="35" ht="22" customHeight="1">
      <c r="A35" s="15" t="n"/>
      <c r="B35" s="16" t="n"/>
      <c r="C35" s="15" t="n"/>
      <c r="D35" s="16" t="n"/>
      <c r="E35" s="15" t="n"/>
      <c r="F35" s="17" t="n"/>
      <c r="G35" s="15" t="n"/>
      <c r="H35" s="15" t="n"/>
      <c r="I35" s="15" t="n"/>
      <c r="J35" s="18" t="n"/>
      <c r="K35" s="19" t="n"/>
      <c r="L35" s="15" t="n"/>
      <c r="M35" s="18" t="n"/>
      <c r="N35" s="19" t="n"/>
      <c r="O35" s="20" t="n"/>
      <c r="P35" s="20" t="n"/>
      <c r="Q35" s="15" t="n"/>
      <c r="R35" s="15" t="n"/>
      <c r="S35" s="17" t="n"/>
      <c r="T35" s="21">
        <f>IF($A35="","",IF(OR($S35="",$R35="Closed"),"",IFERROR($S35-Assumptions!$B$5,"")))</f>
        <v/>
      </c>
      <c r="U35" s="22">
        <f>IF($A35="","",IFERROR(IF($I35="","Set result",IF($R35="","Set status",IF($I35="Unable to Complete","Human review",IF(AND($R35&lt;&gt;"Closed",$S35=""),"Set follow-up",IF(AND($R35&lt;&gt;"Closed",$S35&lt;Assumptions!$B$5),"Past due",IF(AND($R35&lt;&gt;"Closed",$S35&lt;=Assumptions!$B$5+Assumptions!$B$4),"Due soon","")))))),"Check entry"))</f>
        <v/>
      </c>
      <c r="V35" s="11">
        <f>IF($A35="","",IF(COUNT($N35:$O35)=0,"",IFERROR($N35*Assumptions!$B$3+$O35,"")))</f>
        <v/>
      </c>
    </row>
    <row r="36" ht="22" customHeight="1">
      <c r="A36" s="15" t="n"/>
      <c r="B36" s="16" t="n"/>
      <c r="C36" s="15" t="n"/>
      <c r="D36" s="16" t="n"/>
      <c r="E36" s="15" t="n"/>
      <c r="F36" s="17" t="n"/>
      <c r="G36" s="15" t="n"/>
      <c r="H36" s="15" t="n"/>
      <c r="I36" s="15" t="n"/>
      <c r="J36" s="18" t="n"/>
      <c r="K36" s="19" t="n"/>
      <c r="L36" s="15" t="n"/>
      <c r="M36" s="18" t="n"/>
      <c r="N36" s="19" t="n"/>
      <c r="O36" s="20" t="n"/>
      <c r="P36" s="20" t="n"/>
      <c r="Q36" s="15" t="n"/>
      <c r="R36" s="15" t="n"/>
      <c r="S36" s="17" t="n"/>
      <c r="T36" s="23">
        <f>IF($A36="","",IF(OR($S36="",$R36="Closed"),"",IFERROR($S36-Assumptions!$B$5,"")))</f>
        <v/>
      </c>
      <c r="U36" s="24">
        <f>IF($A36="","",IFERROR(IF($I36="","Set result",IF($R36="","Set status",IF($I36="Unable to Complete","Human review",IF(AND($R36&lt;&gt;"Closed",$S36=""),"Set follow-up",IF(AND($R36&lt;&gt;"Closed",$S36&lt;Assumptions!$B$5),"Past due",IF(AND($R36&lt;&gt;"Closed",$S36&lt;=Assumptions!$B$5+Assumptions!$B$4),"Due soon","")))))),"Check entry"))</f>
        <v/>
      </c>
      <c r="V36" s="12">
        <f>IF($A36="","",IF(COUNT($N36:$O36)=0,"",IFERROR($N36*Assumptions!$B$3+$O36,"")))</f>
        <v/>
      </c>
    </row>
    <row r="37" ht="22" customHeight="1">
      <c r="A37" s="15" t="n"/>
      <c r="B37" s="16" t="n"/>
      <c r="C37" s="15" t="n"/>
      <c r="D37" s="16" t="n"/>
      <c r="E37" s="15" t="n"/>
      <c r="F37" s="17" t="n"/>
      <c r="G37" s="15" t="n"/>
      <c r="H37" s="15" t="n"/>
      <c r="I37" s="15" t="n"/>
      <c r="J37" s="18" t="n"/>
      <c r="K37" s="19" t="n"/>
      <c r="L37" s="15" t="n"/>
      <c r="M37" s="18" t="n"/>
      <c r="N37" s="19" t="n"/>
      <c r="O37" s="20" t="n"/>
      <c r="P37" s="20" t="n"/>
      <c r="Q37" s="15" t="n"/>
      <c r="R37" s="15" t="n"/>
      <c r="S37" s="17" t="n"/>
      <c r="T37" s="21">
        <f>IF($A37="","",IF(OR($S37="",$R37="Closed"),"",IFERROR($S37-Assumptions!$B$5,"")))</f>
        <v/>
      </c>
      <c r="U37" s="22">
        <f>IF($A37="","",IFERROR(IF($I37="","Set result",IF($R37="","Set status",IF($I37="Unable to Complete","Human review",IF(AND($R37&lt;&gt;"Closed",$S37=""),"Set follow-up",IF(AND($R37&lt;&gt;"Closed",$S37&lt;Assumptions!$B$5),"Past due",IF(AND($R37&lt;&gt;"Closed",$S37&lt;=Assumptions!$B$5+Assumptions!$B$4),"Due soon","")))))),"Check entry"))</f>
        <v/>
      </c>
      <c r="V37" s="11">
        <f>IF($A37="","",IF(COUNT($N37:$O37)=0,"",IFERROR($N37*Assumptions!$B$3+$O37,"")))</f>
        <v/>
      </c>
    </row>
    <row r="38" ht="22" customHeight="1">
      <c r="A38" s="15" t="n"/>
      <c r="B38" s="16" t="n"/>
      <c r="C38" s="15" t="n"/>
      <c r="D38" s="16" t="n"/>
      <c r="E38" s="15" t="n"/>
      <c r="F38" s="17" t="n"/>
      <c r="G38" s="15" t="n"/>
      <c r="H38" s="15" t="n"/>
      <c r="I38" s="15" t="n"/>
      <c r="J38" s="18" t="n"/>
      <c r="K38" s="19" t="n"/>
      <c r="L38" s="15" t="n"/>
      <c r="M38" s="18" t="n"/>
      <c r="N38" s="19" t="n"/>
      <c r="O38" s="20" t="n"/>
      <c r="P38" s="20" t="n"/>
      <c r="Q38" s="15" t="n"/>
      <c r="R38" s="15" t="n"/>
      <c r="S38" s="17" t="n"/>
      <c r="T38" s="23">
        <f>IF($A38="","",IF(OR($S38="",$R38="Closed"),"",IFERROR($S38-Assumptions!$B$5,"")))</f>
        <v/>
      </c>
      <c r="U38" s="24">
        <f>IF($A38="","",IFERROR(IF($I38="","Set result",IF($R38="","Set status",IF($I38="Unable to Complete","Human review",IF(AND($R38&lt;&gt;"Closed",$S38=""),"Set follow-up",IF(AND($R38&lt;&gt;"Closed",$S38&lt;Assumptions!$B$5),"Past due",IF(AND($R38&lt;&gt;"Closed",$S38&lt;=Assumptions!$B$5+Assumptions!$B$4),"Due soon","")))))),"Check entry"))</f>
        <v/>
      </c>
      <c r="V38" s="12">
        <f>IF($A38="","",IF(COUNT($N38:$O38)=0,"",IFERROR($N38*Assumptions!$B$3+$O38,"")))</f>
        <v/>
      </c>
    </row>
    <row r="39" ht="22" customHeight="1">
      <c r="A39" s="15" t="n"/>
      <c r="B39" s="16" t="n"/>
      <c r="C39" s="15" t="n"/>
      <c r="D39" s="16" t="n"/>
      <c r="E39" s="15" t="n"/>
      <c r="F39" s="17" t="n"/>
      <c r="G39" s="15" t="n"/>
      <c r="H39" s="15" t="n"/>
      <c r="I39" s="15" t="n"/>
      <c r="J39" s="18" t="n"/>
      <c r="K39" s="19" t="n"/>
      <c r="L39" s="15" t="n"/>
      <c r="M39" s="18" t="n"/>
      <c r="N39" s="19" t="n"/>
      <c r="O39" s="20" t="n"/>
      <c r="P39" s="20" t="n"/>
      <c r="Q39" s="15" t="n"/>
      <c r="R39" s="15" t="n"/>
      <c r="S39" s="17" t="n"/>
      <c r="T39" s="21">
        <f>IF($A39="","",IF(OR($S39="",$R39="Closed"),"",IFERROR($S39-Assumptions!$B$5,"")))</f>
        <v/>
      </c>
      <c r="U39" s="22">
        <f>IF($A39="","",IFERROR(IF($I39="","Set result",IF($R39="","Set status",IF($I39="Unable to Complete","Human review",IF(AND($R39&lt;&gt;"Closed",$S39=""),"Set follow-up",IF(AND($R39&lt;&gt;"Closed",$S39&lt;Assumptions!$B$5),"Past due",IF(AND($R39&lt;&gt;"Closed",$S39&lt;=Assumptions!$B$5+Assumptions!$B$4),"Due soon","")))))),"Check entry"))</f>
        <v/>
      </c>
      <c r="V39" s="11">
        <f>IF($A39="","",IF(COUNT($N39:$O39)=0,"",IFERROR($N39*Assumptions!$B$3+$O39,"")))</f>
        <v/>
      </c>
    </row>
    <row r="40" ht="22" customHeight="1">
      <c r="A40" s="15" t="n"/>
      <c r="B40" s="16" t="n"/>
      <c r="C40" s="15" t="n"/>
      <c r="D40" s="16" t="n"/>
      <c r="E40" s="15" t="n"/>
      <c r="F40" s="17" t="n"/>
      <c r="G40" s="15" t="n"/>
      <c r="H40" s="15" t="n"/>
      <c r="I40" s="15" t="n"/>
      <c r="J40" s="18" t="n"/>
      <c r="K40" s="19" t="n"/>
      <c r="L40" s="15" t="n"/>
      <c r="M40" s="18" t="n"/>
      <c r="N40" s="19" t="n"/>
      <c r="O40" s="20" t="n"/>
      <c r="P40" s="20" t="n"/>
      <c r="Q40" s="15" t="n"/>
      <c r="R40" s="15" t="n"/>
      <c r="S40" s="17" t="n"/>
      <c r="T40" s="23">
        <f>IF($A40="","",IF(OR($S40="",$R40="Closed"),"",IFERROR($S40-Assumptions!$B$5,"")))</f>
        <v/>
      </c>
      <c r="U40" s="24">
        <f>IF($A40="","",IFERROR(IF($I40="","Set result",IF($R40="","Set status",IF($I40="Unable to Complete","Human review",IF(AND($R40&lt;&gt;"Closed",$S40=""),"Set follow-up",IF(AND($R40&lt;&gt;"Closed",$S40&lt;Assumptions!$B$5),"Past due",IF(AND($R40&lt;&gt;"Closed",$S40&lt;=Assumptions!$B$5+Assumptions!$B$4),"Due soon","")))))),"Check entry"))</f>
        <v/>
      </c>
      <c r="V40" s="12">
        <f>IF($A40="","",IF(COUNT($N40:$O40)=0,"",IFERROR($N40*Assumptions!$B$3+$O40,"")))</f>
        <v/>
      </c>
    </row>
    <row r="41" ht="22" customHeight="1">
      <c r="A41" s="15" t="n"/>
      <c r="B41" s="16" t="n"/>
      <c r="C41" s="15" t="n"/>
      <c r="D41" s="16" t="n"/>
      <c r="E41" s="15" t="n"/>
      <c r="F41" s="17" t="n"/>
      <c r="G41" s="15" t="n"/>
      <c r="H41" s="15" t="n"/>
      <c r="I41" s="15" t="n"/>
      <c r="J41" s="18" t="n"/>
      <c r="K41" s="19" t="n"/>
      <c r="L41" s="15" t="n"/>
      <c r="M41" s="18" t="n"/>
      <c r="N41" s="19" t="n"/>
      <c r="O41" s="20" t="n"/>
      <c r="P41" s="20" t="n"/>
      <c r="Q41" s="15" t="n"/>
      <c r="R41" s="15" t="n"/>
      <c r="S41" s="17" t="n"/>
      <c r="T41" s="21">
        <f>IF($A41="","",IF(OR($S41="",$R41="Closed"),"",IFERROR($S41-Assumptions!$B$5,"")))</f>
        <v/>
      </c>
      <c r="U41" s="22">
        <f>IF($A41="","",IFERROR(IF($I41="","Set result",IF($R41="","Set status",IF($I41="Unable to Complete","Human review",IF(AND($R41&lt;&gt;"Closed",$S41=""),"Set follow-up",IF(AND($R41&lt;&gt;"Closed",$S41&lt;Assumptions!$B$5),"Past due",IF(AND($R41&lt;&gt;"Closed",$S41&lt;=Assumptions!$B$5+Assumptions!$B$4),"Due soon","")))))),"Check entry"))</f>
        <v/>
      </c>
      <c r="V41" s="11">
        <f>IF($A41="","",IF(COUNT($N41:$O41)=0,"",IFERROR($N41*Assumptions!$B$3+$O41,"")))</f>
        <v/>
      </c>
    </row>
    <row r="42" ht="22" customHeight="1">
      <c r="A42" s="15" t="n"/>
      <c r="B42" s="16" t="n"/>
      <c r="C42" s="15" t="n"/>
      <c r="D42" s="16" t="n"/>
      <c r="E42" s="15" t="n"/>
      <c r="F42" s="17" t="n"/>
      <c r="G42" s="15" t="n"/>
      <c r="H42" s="15" t="n"/>
      <c r="I42" s="15" t="n"/>
      <c r="J42" s="18" t="n"/>
      <c r="K42" s="19" t="n"/>
      <c r="L42" s="15" t="n"/>
      <c r="M42" s="18" t="n"/>
      <c r="N42" s="19" t="n"/>
      <c r="O42" s="20" t="n"/>
      <c r="P42" s="20" t="n"/>
      <c r="Q42" s="15" t="n"/>
      <c r="R42" s="15" t="n"/>
      <c r="S42" s="17" t="n"/>
      <c r="T42" s="23">
        <f>IF($A42="","",IF(OR($S42="",$R42="Closed"),"",IFERROR($S42-Assumptions!$B$5,"")))</f>
        <v/>
      </c>
      <c r="U42" s="24">
        <f>IF($A42="","",IFERROR(IF($I42="","Set result",IF($R42="","Set status",IF($I42="Unable to Complete","Human review",IF(AND($R42&lt;&gt;"Closed",$S42=""),"Set follow-up",IF(AND($R42&lt;&gt;"Closed",$S42&lt;Assumptions!$B$5),"Past due",IF(AND($R42&lt;&gt;"Closed",$S42&lt;=Assumptions!$B$5+Assumptions!$B$4),"Due soon","")))))),"Check entry"))</f>
        <v/>
      </c>
      <c r="V42" s="12">
        <f>IF($A42="","",IF(COUNT($N42:$O42)=0,"",IFERROR($N42*Assumptions!$B$3+$O42,"")))</f>
        <v/>
      </c>
    </row>
    <row r="43" ht="22" customHeight="1">
      <c r="A43" s="15" t="n"/>
      <c r="B43" s="16" t="n"/>
      <c r="C43" s="15" t="n"/>
      <c r="D43" s="16" t="n"/>
      <c r="E43" s="15" t="n"/>
      <c r="F43" s="17" t="n"/>
      <c r="G43" s="15" t="n"/>
      <c r="H43" s="15" t="n"/>
      <c r="I43" s="15" t="n"/>
      <c r="J43" s="18" t="n"/>
      <c r="K43" s="19" t="n"/>
      <c r="L43" s="15" t="n"/>
      <c r="M43" s="18" t="n"/>
      <c r="N43" s="19" t="n"/>
      <c r="O43" s="20" t="n"/>
      <c r="P43" s="20" t="n"/>
      <c r="Q43" s="15" t="n"/>
      <c r="R43" s="15" t="n"/>
      <c r="S43" s="17" t="n"/>
      <c r="T43" s="21">
        <f>IF($A43="","",IF(OR($S43="",$R43="Closed"),"",IFERROR($S43-Assumptions!$B$5,"")))</f>
        <v/>
      </c>
      <c r="U43" s="22">
        <f>IF($A43="","",IFERROR(IF($I43="","Set result",IF($R43="","Set status",IF($I43="Unable to Complete","Human review",IF(AND($R43&lt;&gt;"Closed",$S43=""),"Set follow-up",IF(AND($R43&lt;&gt;"Closed",$S43&lt;Assumptions!$B$5),"Past due",IF(AND($R43&lt;&gt;"Closed",$S43&lt;=Assumptions!$B$5+Assumptions!$B$4),"Due soon","")))))),"Check entry"))</f>
        <v/>
      </c>
      <c r="V43" s="11">
        <f>IF($A43="","",IF(COUNT($N43:$O43)=0,"",IFERROR($N43*Assumptions!$B$3+$O43,"")))</f>
        <v/>
      </c>
    </row>
    <row r="44" ht="22" customHeight="1">
      <c r="A44" s="15" t="n"/>
      <c r="B44" s="16" t="n"/>
      <c r="C44" s="15" t="n"/>
      <c r="D44" s="16" t="n"/>
      <c r="E44" s="15" t="n"/>
      <c r="F44" s="17" t="n"/>
      <c r="G44" s="15" t="n"/>
      <c r="H44" s="15" t="n"/>
      <c r="I44" s="15" t="n"/>
      <c r="J44" s="18" t="n"/>
      <c r="K44" s="19" t="n"/>
      <c r="L44" s="15" t="n"/>
      <c r="M44" s="18" t="n"/>
      <c r="N44" s="19" t="n"/>
      <c r="O44" s="20" t="n"/>
      <c r="P44" s="20" t="n"/>
      <c r="Q44" s="15" t="n"/>
      <c r="R44" s="15" t="n"/>
      <c r="S44" s="17" t="n"/>
      <c r="T44" s="23">
        <f>IF($A44="","",IF(OR($S44="",$R44="Closed"),"",IFERROR($S44-Assumptions!$B$5,"")))</f>
        <v/>
      </c>
      <c r="U44" s="24">
        <f>IF($A44="","",IFERROR(IF($I44="","Set result",IF($R44="","Set status",IF($I44="Unable to Complete","Human review",IF(AND($R44&lt;&gt;"Closed",$S44=""),"Set follow-up",IF(AND($R44&lt;&gt;"Closed",$S44&lt;Assumptions!$B$5),"Past due",IF(AND($R44&lt;&gt;"Closed",$S44&lt;=Assumptions!$B$5+Assumptions!$B$4),"Due soon","")))))),"Check entry"))</f>
        <v/>
      </c>
      <c r="V44" s="12">
        <f>IF($A44="","",IF(COUNT($N44:$O44)=0,"",IFERROR($N44*Assumptions!$B$3+$O44,"")))</f>
        <v/>
      </c>
    </row>
    <row r="45" ht="22" customHeight="1">
      <c r="A45" s="15" t="n"/>
      <c r="B45" s="16" t="n"/>
      <c r="C45" s="15" t="n"/>
      <c r="D45" s="16" t="n"/>
      <c r="E45" s="15" t="n"/>
      <c r="F45" s="17" t="n"/>
      <c r="G45" s="15" t="n"/>
      <c r="H45" s="15" t="n"/>
      <c r="I45" s="15" t="n"/>
      <c r="J45" s="18" t="n"/>
      <c r="K45" s="19" t="n"/>
      <c r="L45" s="15" t="n"/>
      <c r="M45" s="18" t="n"/>
      <c r="N45" s="19" t="n"/>
      <c r="O45" s="20" t="n"/>
      <c r="P45" s="20" t="n"/>
      <c r="Q45" s="15" t="n"/>
      <c r="R45" s="15" t="n"/>
      <c r="S45" s="17" t="n"/>
      <c r="T45" s="21">
        <f>IF($A45="","",IF(OR($S45="",$R45="Closed"),"",IFERROR($S45-Assumptions!$B$5,"")))</f>
        <v/>
      </c>
      <c r="U45" s="22">
        <f>IF($A45="","",IFERROR(IF($I45="","Set result",IF($R45="","Set status",IF($I45="Unable to Complete","Human review",IF(AND($R45&lt;&gt;"Closed",$S45=""),"Set follow-up",IF(AND($R45&lt;&gt;"Closed",$S45&lt;Assumptions!$B$5),"Past due",IF(AND($R45&lt;&gt;"Closed",$S45&lt;=Assumptions!$B$5+Assumptions!$B$4),"Due soon","")))))),"Check entry"))</f>
        <v/>
      </c>
      <c r="V45" s="11">
        <f>IF($A45="","",IF(COUNT($N45:$O45)=0,"",IFERROR($N45*Assumptions!$B$3+$O45,"")))</f>
        <v/>
      </c>
    </row>
    <row r="46" ht="22" customHeight="1">
      <c r="A46" s="15" t="n"/>
      <c r="B46" s="16" t="n"/>
      <c r="C46" s="15" t="n"/>
      <c r="D46" s="16" t="n"/>
      <c r="E46" s="15" t="n"/>
      <c r="F46" s="17" t="n"/>
      <c r="G46" s="15" t="n"/>
      <c r="H46" s="15" t="n"/>
      <c r="I46" s="15" t="n"/>
      <c r="J46" s="18" t="n"/>
      <c r="K46" s="19" t="n"/>
      <c r="L46" s="15" t="n"/>
      <c r="M46" s="18" t="n"/>
      <c r="N46" s="19" t="n"/>
      <c r="O46" s="20" t="n"/>
      <c r="P46" s="20" t="n"/>
      <c r="Q46" s="15" t="n"/>
      <c r="R46" s="15" t="n"/>
      <c r="S46" s="17" t="n"/>
      <c r="T46" s="23">
        <f>IF($A46="","",IF(OR($S46="",$R46="Closed"),"",IFERROR($S46-Assumptions!$B$5,"")))</f>
        <v/>
      </c>
      <c r="U46" s="24">
        <f>IF($A46="","",IFERROR(IF($I46="","Set result",IF($R46="","Set status",IF($I46="Unable to Complete","Human review",IF(AND($R46&lt;&gt;"Closed",$S46=""),"Set follow-up",IF(AND($R46&lt;&gt;"Closed",$S46&lt;Assumptions!$B$5),"Past due",IF(AND($R46&lt;&gt;"Closed",$S46&lt;=Assumptions!$B$5+Assumptions!$B$4),"Due soon","")))))),"Check entry"))</f>
        <v/>
      </c>
      <c r="V46" s="12">
        <f>IF($A46="","",IF(COUNT($N46:$O46)=0,"",IFERROR($N46*Assumptions!$B$3+$O46,"")))</f>
        <v/>
      </c>
    </row>
    <row r="47" ht="22" customHeight="1">
      <c r="A47" s="15" t="n"/>
      <c r="B47" s="16" t="n"/>
      <c r="C47" s="15" t="n"/>
      <c r="D47" s="16" t="n"/>
      <c r="E47" s="15" t="n"/>
      <c r="F47" s="17" t="n"/>
      <c r="G47" s="15" t="n"/>
      <c r="H47" s="15" t="n"/>
      <c r="I47" s="15" t="n"/>
      <c r="J47" s="18" t="n"/>
      <c r="K47" s="19" t="n"/>
      <c r="L47" s="15" t="n"/>
      <c r="M47" s="18" t="n"/>
      <c r="N47" s="19" t="n"/>
      <c r="O47" s="20" t="n"/>
      <c r="P47" s="20" t="n"/>
      <c r="Q47" s="15" t="n"/>
      <c r="R47" s="15" t="n"/>
      <c r="S47" s="17" t="n"/>
      <c r="T47" s="21">
        <f>IF($A47="","",IF(OR($S47="",$R47="Closed"),"",IFERROR($S47-Assumptions!$B$5,"")))</f>
        <v/>
      </c>
      <c r="U47" s="22">
        <f>IF($A47="","",IFERROR(IF($I47="","Set result",IF($R47="","Set status",IF($I47="Unable to Complete","Human review",IF(AND($R47&lt;&gt;"Closed",$S47=""),"Set follow-up",IF(AND($R47&lt;&gt;"Closed",$S47&lt;Assumptions!$B$5),"Past due",IF(AND($R47&lt;&gt;"Closed",$S47&lt;=Assumptions!$B$5+Assumptions!$B$4),"Due soon","")))))),"Check entry"))</f>
        <v/>
      </c>
      <c r="V47" s="11">
        <f>IF($A47="","",IF(COUNT($N47:$O47)=0,"",IFERROR($N47*Assumptions!$B$3+$O47,"")))</f>
        <v/>
      </c>
    </row>
    <row r="48" ht="22" customHeight="1">
      <c r="A48" s="15" t="n"/>
      <c r="B48" s="16" t="n"/>
      <c r="C48" s="15" t="n"/>
      <c r="D48" s="16" t="n"/>
      <c r="E48" s="15" t="n"/>
      <c r="F48" s="17" t="n"/>
      <c r="G48" s="15" t="n"/>
      <c r="H48" s="15" t="n"/>
      <c r="I48" s="15" t="n"/>
      <c r="J48" s="18" t="n"/>
      <c r="K48" s="19" t="n"/>
      <c r="L48" s="15" t="n"/>
      <c r="M48" s="18" t="n"/>
      <c r="N48" s="19" t="n"/>
      <c r="O48" s="20" t="n"/>
      <c r="P48" s="20" t="n"/>
      <c r="Q48" s="15" t="n"/>
      <c r="R48" s="15" t="n"/>
      <c r="S48" s="17" t="n"/>
      <c r="T48" s="23">
        <f>IF($A48="","",IF(OR($S48="",$R48="Closed"),"",IFERROR($S48-Assumptions!$B$5,"")))</f>
        <v/>
      </c>
      <c r="U48" s="24">
        <f>IF($A48="","",IFERROR(IF($I48="","Set result",IF($R48="","Set status",IF($I48="Unable to Complete","Human review",IF(AND($R48&lt;&gt;"Closed",$S48=""),"Set follow-up",IF(AND($R48&lt;&gt;"Closed",$S48&lt;Assumptions!$B$5),"Past due",IF(AND($R48&lt;&gt;"Closed",$S48&lt;=Assumptions!$B$5+Assumptions!$B$4),"Due soon","")))))),"Check entry"))</f>
        <v/>
      </c>
      <c r="V48" s="12">
        <f>IF($A48="","",IF(COUNT($N48:$O48)=0,"",IFERROR($N48*Assumptions!$B$3+$O48,"")))</f>
        <v/>
      </c>
    </row>
    <row r="49" ht="22" customHeight="1">
      <c r="A49" s="15" t="n"/>
      <c r="B49" s="16" t="n"/>
      <c r="C49" s="15" t="n"/>
      <c r="D49" s="16" t="n"/>
      <c r="E49" s="15" t="n"/>
      <c r="F49" s="17" t="n"/>
      <c r="G49" s="15" t="n"/>
      <c r="H49" s="15" t="n"/>
      <c r="I49" s="15" t="n"/>
      <c r="J49" s="18" t="n"/>
      <c r="K49" s="19" t="n"/>
      <c r="L49" s="15" t="n"/>
      <c r="M49" s="18" t="n"/>
      <c r="N49" s="19" t="n"/>
      <c r="O49" s="20" t="n"/>
      <c r="P49" s="20" t="n"/>
      <c r="Q49" s="15" t="n"/>
      <c r="R49" s="15" t="n"/>
      <c r="S49" s="17" t="n"/>
      <c r="T49" s="21">
        <f>IF($A49="","",IF(OR($S49="",$R49="Closed"),"",IFERROR($S49-Assumptions!$B$5,"")))</f>
        <v/>
      </c>
      <c r="U49" s="22">
        <f>IF($A49="","",IFERROR(IF($I49="","Set result",IF($R49="","Set status",IF($I49="Unable to Complete","Human review",IF(AND($R49&lt;&gt;"Closed",$S49=""),"Set follow-up",IF(AND($R49&lt;&gt;"Closed",$S49&lt;Assumptions!$B$5),"Past due",IF(AND($R49&lt;&gt;"Closed",$S49&lt;=Assumptions!$B$5+Assumptions!$B$4),"Due soon","")))))),"Check entry"))</f>
        <v/>
      </c>
      <c r="V49" s="11">
        <f>IF($A49="","",IF(COUNT($N49:$O49)=0,"",IFERROR($N49*Assumptions!$B$3+$O49,"")))</f>
        <v/>
      </c>
    </row>
    <row r="50" ht="22" customHeight="1">
      <c r="A50" s="15" t="n"/>
      <c r="B50" s="16" t="n"/>
      <c r="C50" s="15" t="n"/>
      <c r="D50" s="16" t="n"/>
      <c r="E50" s="15" t="n"/>
      <c r="F50" s="17" t="n"/>
      <c r="G50" s="15" t="n"/>
      <c r="H50" s="15" t="n"/>
      <c r="I50" s="15" t="n"/>
      <c r="J50" s="18" t="n"/>
      <c r="K50" s="19" t="n"/>
      <c r="L50" s="15" t="n"/>
      <c r="M50" s="18" t="n"/>
      <c r="N50" s="19" t="n"/>
      <c r="O50" s="20" t="n"/>
      <c r="P50" s="20" t="n"/>
      <c r="Q50" s="15" t="n"/>
      <c r="R50" s="15" t="n"/>
      <c r="S50" s="17" t="n"/>
      <c r="T50" s="23">
        <f>IF($A50="","",IF(OR($S50="",$R50="Closed"),"",IFERROR($S50-Assumptions!$B$5,"")))</f>
        <v/>
      </c>
      <c r="U50" s="24">
        <f>IF($A50="","",IFERROR(IF($I50="","Set result",IF($R50="","Set status",IF($I50="Unable to Complete","Human review",IF(AND($R50&lt;&gt;"Closed",$S50=""),"Set follow-up",IF(AND($R50&lt;&gt;"Closed",$S50&lt;Assumptions!$B$5),"Past due",IF(AND($R50&lt;&gt;"Closed",$S50&lt;=Assumptions!$B$5+Assumptions!$B$4),"Due soon","")))))),"Check entry"))</f>
        <v/>
      </c>
      <c r="V50" s="12">
        <f>IF($A50="","",IF(COUNT($N50:$O50)=0,"",IFERROR($N50*Assumptions!$B$3+$O50,"")))</f>
        <v/>
      </c>
    </row>
    <row r="51" ht="22" customHeight="1">
      <c r="A51" s="15" t="n"/>
      <c r="B51" s="16" t="n"/>
      <c r="C51" s="15" t="n"/>
      <c r="D51" s="16" t="n"/>
      <c r="E51" s="15" t="n"/>
      <c r="F51" s="17" t="n"/>
      <c r="G51" s="15" t="n"/>
      <c r="H51" s="15" t="n"/>
      <c r="I51" s="15" t="n"/>
      <c r="J51" s="18" t="n"/>
      <c r="K51" s="19" t="n"/>
      <c r="L51" s="15" t="n"/>
      <c r="M51" s="18" t="n"/>
      <c r="N51" s="19" t="n"/>
      <c r="O51" s="20" t="n"/>
      <c r="P51" s="20" t="n"/>
      <c r="Q51" s="15" t="n"/>
      <c r="R51" s="15" t="n"/>
      <c r="S51" s="17" t="n"/>
      <c r="T51" s="21">
        <f>IF($A51="","",IF(OR($S51="",$R51="Closed"),"",IFERROR($S51-Assumptions!$B$5,"")))</f>
        <v/>
      </c>
      <c r="U51" s="22">
        <f>IF($A51="","",IFERROR(IF($I51="","Set result",IF($R51="","Set status",IF($I51="Unable to Complete","Human review",IF(AND($R51&lt;&gt;"Closed",$S51=""),"Set follow-up",IF(AND($R51&lt;&gt;"Closed",$S51&lt;Assumptions!$B$5),"Past due",IF(AND($R51&lt;&gt;"Closed",$S51&lt;=Assumptions!$B$5+Assumptions!$B$4),"Due soon","")))))),"Check entry"))</f>
        <v/>
      </c>
      <c r="V51" s="11">
        <f>IF($A51="","",IF(COUNT($N51:$O51)=0,"",IFERROR($N51*Assumptions!$B$3+$O51,"")))</f>
        <v/>
      </c>
    </row>
    <row r="52" ht="22" customHeight="1">
      <c r="A52" s="15" t="n"/>
      <c r="B52" s="16" t="n"/>
      <c r="C52" s="15" t="n"/>
      <c r="D52" s="16" t="n"/>
      <c r="E52" s="15" t="n"/>
      <c r="F52" s="17" t="n"/>
      <c r="G52" s="15" t="n"/>
      <c r="H52" s="15" t="n"/>
      <c r="I52" s="15" t="n"/>
      <c r="J52" s="18" t="n"/>
      <c r="K52" s="19" t="n"/>
      <c r="L52" s="15" t="n"/>
      <c r="M52" s="18" t="n"/>
      <c r="N52" s="19" t="n"/>
      <c r="O52" s="20" t="n"/>
      <c r="P52" s="20" t="n"/>
      <c r="Q52" s="15" t="n"/>
      <c r="R52" s="15" t="n"/>
      <c r="S52" s="17" t="n"/>
      <c r="T52" s="23">
        <f>IF($A52="","",IF(OR($S52="",$R52="Closed"),"",IFERROR($S52-Assumptions!$B$5,"")))</f>
        <v/>
      </c>
      <c r="U52" s="24">
        <f>IF($A52="","",IFERROR(IF($I52="","Set result",IF($R52="","Set status",IF($I52="Unable to Complete","Human review",IF(AND($R52&lt;&gt;"Closed",$S52=""),"Set follow-up",IF(AND($R52&lt;&gt;"Closed",$S52&lt;Assumptions!$B$5),"Past due",IF(AND($R52&lt;&gt;"Closed",$S52&lt;=Assumptions!$B$5+Assumptions!$B$4),"Due soon","")))))),"Check entry"))</f>
        <v/>
      </c>
      <c r="V52" s="12">
        <f>IF($A52="","",IF(COUNT($N52:$O52)=0,"",IFERROR($N52*Assumptions!$B$3+$O52,"")))</f>
        <v/>
      </c>
    </row>
    <row r="53" ht="22" customHeight="1">
      <c r="A53" s="15" t="n"/>
      <c r="B53" s="16" t="n"/>
      <c r="C53" s="15" t="n"/>
      <c r="D53" s="16" t="n"/>
      <c r="E53" s="15" t="n"/>
      <c r="F53" s="17" t="n"/>
      <c r="G53" s="15" t="n"/>
      <c r="H53" s="15" t="n"/>
      <c r="I53" s="15" t="n"/>
      <c r="J53" s="18" t="n"/>
      <c r="K53" s="19" t="n"/>
      <c r="L53" s="15" t="n"/>
      <c r="M53" s="18" t="n"/>
      <c r="N53" s="19" t="n"/>
      <c r="O53" s="20" t="n"/>
      <c r="P53" s="20" t="n"/>
      <c r="Q53" s="15" t="n"/>
      <c r="R53" s="15" t="n"/>
      <c r="S53" s="17" t="n"/>
      <c r="T53" s="21">
        <f>IF($A53="","",IF(OR($S53="",$R53="Closed"),"",IFERROR($S53-Assumptions!$B$5,"")))</f>
        <v/>
      </c>
      <c r="U53" s="22">
        <f>IF($A53="","",IFERROR(IF($I53="","Set result",IF($R53="","Set status",IF($I53="Unable to Complete","Human review",IF(AND($R53&lt;&gt;"Closed",$S53=""),"Set follow-up",IF(AND($R53&lt;&gt;"Closed",$S53&lt;Assumptions!$B$5),"Past due",IF(AND($R53&lt;&gt;"Closed",$S53&lt;=Assumptions!$B$5+Assumptions!$B$4),"Due soon","")))))),"Check entry"))</f>
        <v/>
      </c>
      <c r="V53" s="11">
        <f>IF($A53="","",IF(COUNT($N53:$O53)=0,"",IFERROR($N53*Assumptions!$B$3+$O53,"")))</f>
        <v/>
      </c>
    </row>
    <row r="54" ht="22" customHeight="1">
      <c r="A54" s="15" t="n"/>
      <c r="B54" s="16" t="n"/>
      <c r="C54" s="15" t="n"/>
      <c r="D54" s="16" t="n"/>
      <c r="E54" s="15" t="n"/>
      <c r="F54" s="17" t="n"/>
      <c r="G54" s="15" t="n"/>
      <c r="H54" s="15" t="n"/>
      <c r="I54" s="15" t="n"/>
      <c r="J54" s="18" t="n"/>
      <c r="K54" s="19" t="n"/>
      <c r="L54" s="15" t="n"/>
      <c r="M54" s="18" t="n"/>
      <c r="N54" s="19" t="n"/>
      <c r="O54" s="20" t="n"/>
      <c r="P54" s="20" t="n"/>
      <c r="Q54" s="15" t="n"/>
      <c r="R54" s="15" t="n"/>
      <c r="S54" s="17" t="n"/>
      <c r="T54" s="23">
        <f>IF($A54="","",IF(OR($S54="",$R54="Closed"),"",IFERROR($S54-Assumptions!$B$5,"")))</f>
        <v/>
      </c>
      <c r="U54" s="24">
        <f>IF($A54="","",IFERROR(IF($I54="","Set result",IF($R54="","Set status",IF($I54="Unable to Complete","Human review",IF(AND($R54&lt;&gt;"Closed",$S54=""),"Set follow-up",IF(AND($R54&lt;&gt;"Closed",$S54&lt;Assumptions!$B$5),"Past due",IF(AND($R54&lt;&gt;"Closed",$S54&lt;=Assumptions!$B$5+Assumptions!$B$4),"Due soon","")))))),"Check entry"))</f>
        <v/>
      </c>
      <c r="V54" s="12">
        <f>IF($A54="","",IF(COUNT($N54:$O54)=0,"",IFERROR($N54*Assumptions!$B$3+$O54,"")))</f>
        <v/>
      </c>
    </row>
    <row r="55" ht="22" customHeight="1">
      <c r="A55" s="15" t="n"/>
      <c r="B55" s="16" t="n"/>
      <c r="C55" s="15" t="n"/>
      <c r="D55" s="16" t="n"/>
      <c r="E55" s="15" t="n"/>
      <c r="F55" s="17" t="n"/>
      <c r="G55" s="15" t="n"/>
      <c r="H55" s="15" t="n"/>
      <c r="I55" s="15" t="n"/>
      <c r="J55" s="18" t="n"/>
      <c r="K55" s="19" t="n"/>
      <c r="L55" s="15" t="n"/>
      <c r="M55" s="18" t="n"/>
      <c r="N55" s="19" t="n"/>
      <c r="O55" s="20" t="n"/>
      <c r="P55" s="20" t="n"/>
      <c r="Q55" s="15" t="n"/>
      <c r="R55" s="15" t="n"/>
      <c r="S55" s="17" t="n"/>
      <c r="T55" s="21">
        <f>IF($A55="","",IF(OR($S55="",$R55="Closed"),"",IFERROR($S55-Assumptions!$B$5,"")))</f>
        <v/>
      </c>
      <c r="U55" s="22">
        <f>IF($A55="","",IFERROR(IF($I55="","Set result",IF($R55="","Set status",IF($I55="Unable to Complete","Human review",IF(AND($R55&lt;&gt;"Closed",$S55=""),"Set follow-up",IF(AND($R55&lt;&gt;"Closed",$S55&lt;Assumptions!$B$5),"Past due",IF(AND($R55&lt;&gt;"Closed",$S55&lt;=Assumptions!$B$5+Assumptions!$B$4),"Due soon","")))))),"Check entry"))</f>
        <v/>
      </c>
      <c r="V55" s="11">
        <f>IF($A55="","",IF(COUNT($N55:$O55)=0,"",IFERROR($N55*Assumptions!$B$3+$O55,"")))</f>
        <v/>
      </c>
    </row>
    <row r="56" ht="22" customHeight="1">
      <c r="A56" s="15" t="n"/>
      <c r="B56" s="16" t="n"/>
      <c r="C56" s="15" t="n"/>
      <c r="D56" s="16" t="n"/>
      <c r="E56" s="15" t="n"/>
      <c r="F56" s="17" t="n"/>
      <c r="G56" s="15" t="n"/>
      <c r="H56" s="15" t="n"/>
      <c r="I56" s="15" t="n"/>
      <c r="J56" s="18" t="n"/>
      <c r="K56" s="19" t="n"/>
      <c r="L56" s="15" t="n"/>
      <c r="M56" s="18" t="n"/>
      <c r="N56" s="19" t="n"/>
      <c r="O56" s="20" t="n"/>
      <c r="P56" s="20" t="n"/>
      <c r="Q56" s="15" t="n"/>
      <c r="R56" s="15" t="n"/>
      <c r="S56" s="17" t="n"/>
      <c r="T56" s="23">
        <f>IF($A56="","",IF(OR($S56="",$R56="Closed"),"",IFERROR($S56-Assumptions!$B$5,"")))</f>
        <v/>
      </c>
      <c r="U56" s="24">
        <f>IF($A56="","",IFERROR(IF($I56="","Set result",IF($R56="","Set status",IF($I56="Unable to Complete","Human review",IF(AND($R56&lt;&gt;"Closed",$S56=""),"Set follow-up",IF(AND($R56&lt;&gt;"Closed",$S56&lt;Assumptions!$B$5),"Past due",IF(AND($R56&lt;&gt;"Closed",$S56&lt;=Assumptions!$B$5+Assumptions!$B$4),"Due soon","")))))),"Check entry"))</f>
        <v/>
      </c>
      <c r="V56" s="12">
        <f>IF($A56="","",IF(COUNT($N56:$O56)=0,"",IFERROR($N56*Assumptions!$B$3+$O56,"")))</f>
        <v/>
      </c>
    </row>
    <row r="57" ht="22" customHeight="1">
      <c r="A57" s="15" t="n"/>
      <c r="B57" s="16" t="n"/>
      <c r="C57" s="15" t="n"/>
      <c r="D57" s="16" t="n"/>
      <c r="E57" s="15" t="n"/>
      <c r="F57" s="17" t="n"/>
      <c r="G57" s="15" t="n"/>
      <c r="H57" s="15" t="n"/>
      <c r="I57" s="15" t="n"/>
      <c r="J57" s="18" t="n"/>
      <c r="K57" s="19" t="n"/>
      <c r="L57" s="15" t="n"/>
      <c r="M57" s="18" t="n"/>
      <c r="N57" s="19" t="n"/>
      <c r="O57" s="20" t="n"/>
      <c r="P57" s="20" t="n"/>
      <c r="Q57" s="15" t="n"/>
      <c r="R57" s="15" t="n"/>
      <c r="S57" s="17" t="n"/>
      <c r="T57" s="21">
        <f>IF($A57="","",IF(OR($S57="",$R57="Closed"),"",IFERROR($S57-Assumptions!$B$5,"")))</f>
        <v/>
      </c>
      <c r="U57" s="22">
        <f>IF($A57="","",IFERROR(IF($I57="","Set result",IF($R57="","Set status",IF($I57="Unable to Complete","Human review",IF(AND($R57&lt;&gt;"Closed",$S57=""),"Set follow-up",IF(AND($R57&lt;&gt;"Closed",$S57&lt;Assumptions!$B$5),"Past due",IF(AND($R57&lt;&gt;"Closed",$S57&lt;=Assumptions!$B$5+Assumptions!$B$4),"Due soon","")))))),"Check entry"))</f>
        <v/>
      </c>
      <c r="V57" s="11">
        <f>IF($A57="","",IF(COUNT($N57:$O57)=0,"",IFERROR($N57*Assumptions!$B$3+$O57,"")))</f>
        <v/>
      </c>
    </row>
    <row r="58" ht="22" customHeight="1">
      <c r="A58" s="15" t="n"/>
      <c r="B58" s="16" t="n"/>
      <c r="C58" s="15" t="n"/>
      <c r="D58" s="16" t="n"/>
      <c r="E58" s="15" t="n"/>
      <c r="F58" s="17" t="n"/>
      <c r="G58" s="15" t="n"/>
      <c r="H58" s="15" t="n"/>
      <c r="I58" s="15" t="n"/>
      <c r="J58" s="18" t="n"/>
      <c r="K58" s="19" t="n"/>
      <c r="L58" s="15" t="n"/>
      <c r="M58" s="18" t="n"/>
      <c r="N58" s="19" t="n"/>
      <c r="O58" s="20" t="n"/>
      <c r="P58" s="20" t="n"/>
      <c r="Q58" s="15" t="n"/>
      <c r="R58" s="15" t="n"/>
      <c r="S58" s="17" t="n"/>
      <c r="T58" s="23">
        <f>IF($A58="","",IF(OR($S58="",$R58="Closed"),"",IFERROR($S58-Assumptions!$B$5,"")))</f>
        <v/>
      </c>
      <c r="U58" s="24">
        <f>IF($A58="","",IFERROR(IF($I58="","Set result",IF($R58="","Set status",IF($I58="Unable to Complete","Human review",IF(AND($R58&lt;&gt;"Closed",$S58=""),"Set follow-up",IF(AND($R58&lt;&gt;"Closed",$S58&lt;Assumptions!$B$5),"Past due",IF(AND($R58&lt;&gt;"Closed",$S58&lt;=Assumptions!$B$5+Assumptions!$B$4),"Due soon","")))))),"Check entry"))</f>
        <v/>
      </c>
      <c r="V58" s="12">
        <f>IF($A58="","",IF(COUNT($N58:$O58)=0,"",IFERROR($N58*Assumptions!$B$3+$O58,"")))</f>
        <v/>
      </c>
    </row>
    <row r="59" ht="22" customHeight="1">
      <c r="A59" s="15" t="n"/>
      <c r="B59" s="16" t="n"/>
      <c r="C59" s="15" t="n"/>
      <c r="D59" s="16" t="n"/>
      <c r="E59" s="15" t="n"/>
      <c r="F59" s="17" t="n"/>
      <c r="G59" s="15" t="n"/>
      <c r="H59" s="15" t="n"/>
      <c r="I59" s="15" t="n"/>
      <c r="J59" s="18" t="n"/>
      <c r="K59" s="19" t="n"/>
      <c r="L59" s="15" t="n"/>
      <c r="M59" s="18" t="n"/>
      <c r="N59" s="19" t="n"/>
      <c r="O59" s="20" t="n"/>
      <c r="P59" s="20" t="n"/>
      <c r="Q59" s="15" t="n"/>
      <c r="R59" s="15" t="n"/>
      <c r="S59" s="17" t="n"/>
      <c r="T59" s="21">
        <f>IF($A59="","",IF(OR($S59="",$R59="Closed"),"",IFERROR($S59-Assumptions!$B$5,"")))</f>
        <v/>
      </c>
      <c r="U59" s="22">
        <f>IF($A59="","",IFERROR(IF($I59="","Set result",IF($R59="","Set status",IF($I59="Unable to Complete","Human review",IF(AND($R59&lt;&gt;"Closed",$S59=""),"Set follow-up",IF(AND($R59&lt;&gt;"Closed",$S59&lt;Assumptions!$B$5),"Past due",IF(AND($R59&lt;&gt;"Closed",$S59&lt;=Assumptions!$B$5+Assumptions!$B$4),"Due soon","")))))),"Check entry"))</f>
        <v/>
      </c>
      <c r="V59" s="11">
        <f>IF($A59="","",IF(COUNT($N59:$O59)=0,"",IFERROR($N59*Assumptions!$B$3+$O59,"")))</f>
        <v/>
      </c>
    </row>
    <row r="60" ht="22" customHeight="1">
      <c r="A60" s="15" t="n"/>
      <c r="B60" s="16" t="n"/>
      <c r="C60" s="15" t="n"/>
      <c r="D60" s="16" t="n"/>
      <c r="E60" s="15" t="n"/>
      <c r="F60" s="17" t="n"/>
      <c r="G60" s="15" t="n"/>
      <c r="H60" s="15" t="n"/>
      <c r="I60" s="15" t="n"/>
      <c r="J60" s="18" t="n"/>
      <c r="K60" s="19" t="n"/>
      <c r="L60" s="15" t="n"/>
      <c r="M60" s="18" t="n"/>
      <c r="N60" s="19" t="n"/>
      <c r="O60" s="20" t="n"/>
      <c r="P60" s="20" t="n"/>
      <c r="Q60" s="15" t="n"/>
      <c r="R60" s="15" t="n"/>
      <c r="S60" s="17" t="n"/>
      <c r="T60" s="23">
        <f>IF($A60="","",IF(OR($S60="",$R60="Closed"),"",IFERROR($S60-Assumptions!$B$5,"")))</f>
        <v/>
      </c>
      <c r="U60" s="24">
        <f>IF($A60="","",IFERROR(IF($I60="","Set result",IF($R60="","Set status",IF($I60="Unable to Complete","Human review",IF(AND($R60&lt;&gt;"Closed",$S60=""),"Set follow-up",IF(AND($R60&lt;&gt;"Closed",$S60&lt;Assumptions!$B$5),"Past due",IF(AND($R60&lt;&gt;"Closed",$S60&lt;=Assumptions!$B$5+Assumptions!$B$4),"Due soon","")))))),"Check entry"))</f>
        <v/>
      </c>
      <c r="V60" s="12">
        <f>IF($A60="","",IF(COUNT($N60:$O60)=0,"",IFERROR($N60*Assumptions!$B$3+$O60,"")))</f>
        <v/>
      </c>
    </row>
    <row r="61" ht="22" customHeight="1">
      <c r="A61" s="15" t="n"/>
      <c r="B61" s="16" t="n"/>
      <c r="C61" s="15" t="n"/>
      <c r="D61" s="16" t="n"/>
      <c r="E61" s="15" t="n"/>
      <c r="F61" s="17" t="n"/>
      <c r="G61" s="15" t="n"/>
      <c r="H61" s="15" t="n"/>
      <c r="I61" s="15" t="n"/>
      <c r="J61" s="18" t="n"/>
      <c r="K61" s="19" t="n"/>
      <c r="L61" s="15" t="n"/>
      <c r="M61" s="18" t="n"/>
      <c r="N61" s="19" t="n"/>
      <c r="O61" s="20" t="n"/>
      <c r="P61" s="20" t="n"/>
      <c r="Q61" s="15" t="n"/>
      <c r="R61" s="15" t="n"/>
      <c r="S61" s="17" t="n"/>
      <c r="T61" s="21">
        <f>IF($A61="","",IF(OR($S61="",$R61="Closed"),"",IFERROR($S61-Assumptions!$B$5,"")))</f>
        <v/>
      </c>
      <c r="U61" s="22">
        <f>IF($A61="","",IFERROR(IF($I61="","Set result",IF($R61="","Set status",IF($I61="Unable to Complete","Human review",IF(AND($R61&lt;&gt;"Closed",$S61=""),"Set follow-up",IF(AND($R61&lt;&gt;"Closed",$S61&lt;Assumptions!$B$5),"Past due",IF(AND($R61&lt;&gt;"Closed",$S61&lt;=Assumptions!$B$5+Assumptions!$B$4),"Due soon","")))))),"Check entry"))</f>
        <v/>
      </c>
      <c r="V61" s="11">
        <f>IF($A61="","",IF(COUNT($N61:$O61)=0,"",IFERROR($N61*Assumptions!$B$3+$O61,"")))</f>
        <v/>
      </c>
    </row>
    <row r="62" ht="22" customHeight="1">
      <c r="A62" s="15" t="n"/>
      <c r="B62" s="16" t="n"/>
      <c r="C62" s="15" t="n"/>
      <c r="D62" s="16" t="n"/>
      <c r="E62" s="15" t="n"/>
      <c r="F62" s="17" t="n"/>
      <c r="G62" s="15" t="n"/>
      <c r="H62" s="15" t="n"/>
      <c r="I62" s="15" t="n"/>
      <c r="J62" s="18" t="n"/>
      <c r="K62" s="19" t="n"/>
      <c r="L62" s="15" t="n"/>
      <c r="M62" s="18" t="n"/>
      <c r="N62" s="19" t="n"/>
      <c r="O62" s="20" t="n"/>
      <c r="P62" s="20" t="n"/>
      <c r="Q62" s="15" t="n"/>
      <c r="R62" s="15" t="n"/>
      <c r="S62" s="17" t="n"/>
      <c r="T62" s="23">
        <f>IF($A62="","",IF(OR($S62="",$R62="Closed"),"",IFERROR($S62-Assumptions!$B$5,"")))</f>
        <v/>
      </c>
      <c r="U62" s="24">
        <f>IF($A62="","",IFERROR(IF($I62="","Set result",IF($R62="","Set status",IF($I62="Unable to Complete","Human review",IF(AND($R62&lt;&gt;"Closed",$S62=""),"Set follow-up",IF(AND($R62&lt;&gt;"Closed",$S62&lt;Assumptions!$B$5),"Past due",IF(AND($R62&lt;&gt;"Closed",$S62&lt;=Assumptions!$B$5+Assumptions!$B$4),"Due soon","")))))),"Check entry"))</f>
        <v/>
      </c>
      <c r="V62" s="12">
        <f>IF($A62="","",IF(COUNT($N62:$O62)=0,"",IFERROR($N62*Assumptions!$B$3+$O62,"")))</f>
        <v/>
      </c>
    </row>
    <row r="63" ht="22" customHeight="1">
      <c r="A63" s="15" t="n"/>
      <c r="B63" s="16" t="n"/>
      <c r="C63" s="15" t="n"/>
      <c r="D63" s="16" t="n"/>
      <c r="E63" s="15" t="n"/>
      <c r="F63" s="17" t="n"/>
      <c r="G63" s="15" t="n"/>
      <c r="H63" s="15" t="n"/>
      <c r="I63" s="15" t="n"/>
      <c r="J63" s="18" t="n"/>
      <c r="K63" s="19" t="n"/>
      <c r="L63" s="15" t="n"/>
      <c r="M63" s="18" t="n"/>
      <c r="N63" s="19" t="n"/>
      <c r="O63" s="20" t="n"/>
      <c r="P63" s="20" t="n"/>
      <c r="Q63" s="15" t="n"/>
      <c r="R63" s="15" t="n"/>
      <c r="S63" s="17" t="n"/>
      <c r="T63" s="21">
        <f>IF($A63="","",IF(OR($S63="",$R63="Closed"),"",IFERROR($S63-Assumptions!$B$5,"")))</f>
        <v/>
      </c>
      <c r="U63" s="22">
        <f>IF($A63="","",IFERROR(IF($I63="","Set result",IF($R63="","Set status",IF($I63="Unable to Complete","Human review",IF(AND($R63&lt;&gt;"Closed",$S63=""),"Set follow-up",IF(AND($R63&lt;&gt;"Closed",$S63&lt;Assumptions!$B$5),"Past due",IF(AND($R63&lt;&gt;"Closed",$S63&lt;=Assumptions!$B$5+Assumptions!$B$4),"Due soon","")))))),"Check entry"))</f>
        <v/>
      </c>
      <c r="V63" s="11">
        <f>IF($A63="","",IF(COUNT($N63:$O63)=0,"",IFERROR($N63*Assumptions!$B$3+$O63,"")))</f>
        <v/>
      </c>
    </row>
    <row r="64" ht="22" customHeight="1">
      <c r="A64" s="15" t="n"/>
      <c r="B64" s="16" t="n"/>
      <c r="C64" s="15" t="n"/>
      <c r="D64" s="16" t="n"/>
      <c r="E64" s="15" t="n"/>
      <c r="F64" s="17" t="n"/>
      <c r="G64" s="15" t="n"/>
      <c r="H64" s="15" t="n"/>
      <c r="I64" s="15" t="n"/>
      <c r="J64" s="18" t="n"/>
      <c r="K64" s="19" t="n"/>
      <c r="L64" s="15" t="n"/>
      <c r="M64" s="18" t="n"/>
      <c r="N64" s="19" t="n"/>
      <c r="O64" s="20" t="n"/>
      <c r="P64" s="20" t="n"/>
      <c r="Q64" s="15" t="n"/>
      <c r="R64" s="15" t="n"/>
      <c r="S64" s="17" t="n"/>
      <c r="T64" s="23">
        <f>IF($A64="","",IF(OR($S64="",$R64="Closed"),"",IFERROR($S64-Assumptions!$B$5,"")))</f>
        <v/>
      </c>
      <c r="U64" s="24">
        <f>IF($A64="","",IFERROR(IF($I64="","Set result",IF($R64="","Set status",IF($I64="Unable to Complete","Human review",IF(AND($R64&lt;&gt;"Closed",$S64=""),"Set follow-up",IF(AND($R64&lt;&gt;"Closed",$S64&lt;Assumptions!$B$5),"Past due",IF(AND($R64&lt;&gt;"Closed",$S64&lt;=Assumptions!$B$5+Assumptions!$B$4),"Due soon","")))))),"Check entry"))</f>
        <v/>
      </c>
      <c r="V64" s="12">
        <f>IF($A64="","",IF(COUNT($N64:$O64)=0,"",IFERROR($N64*Assumptions!$B$3+$O64,"")))</f>
        <v/>
      </c>
    </row>
    <row r="65" ht="22" customHeight="1">
      <c r="A65" s="15" t="n"/>
      <c r="B65" s="16" t="n"/>
      <c r="C65" s="15" t="n"/>
      <c r="D65" s="16" t="n"/>
      <c r="E65" s="15" t="n"/>
      <c r="F65" s="17" t="n"/>
      <c r="G65" s="15" t="n"/>
      <c r="H65" s="15" t="n"/>
      <c r="I65" s="15" t="n"/>
      <c r="J65" s="18" t="n"/>
      <c r="K65" s="19" t="n"/>
      <c r="L65" s="15" t="n"/>
      <c r="M65" s="18" t="n"/>
      <c r="N65" s="19" t="n"/>
      <c r="O65" s="20" t="n"/>
      <c r="P65" s="20" t="n"/>
      <c r="Q65" s="15" t="n"/>
      <c r="R65" s="15" t="n"/>
      <c r="S65" s="17" t="n"/>
      <c r="T65" s="21">
        <f>IF($A65="","",IF(OR($S65="",$R65="Closed"),"",IFERROR($S65-Assumptions!$B$5,"")))</f>
        <v/>
      </c>
      <c r="U65" s="22">
        <f>IF($A65="","",IFERROR(IF($I65="","Set result",IF($R65="","Set status",IF($I65="Unable to Complete","Human review",IF(AND($R65&lt;&gt;"Closed",$S65=""),"Set follow-up",IF(AND($R65&lt;&gt;"Closed",$S65&lt;Assumptions!$B$5),"Past due",IF(AND($R65&lt;&gt;"Closed",$S65&lt;=Assumptions!$B$5+Assumptions!$B$4),"Due soon","")))))),"Check entry"))</f>
        <v/>
      </c>
      <c r="V65" s="11">
        <f>IF($A65="","",IF(COUNT($N65:$O65)=0,"",IFERROR($N65*Assumptions!$B$3+$O65,"")))</f>
        <v/>
      </c>
    </row>
    <row r="66" ht="22" customHeight="1">
      <c r="A66" s="15" t="n"/>
      <c r="B66" s="16" t="n"/>
      <c r="C66" s="15" t="n"/>
      <c r="D66" s="16" t="n"/>
      <c r="E66" s="15" t="n"/>
      <c r="F66" s="17" t="n"/>
      <c r="G66" s="15" t="n"/>
      <c r="H66" s="15" t="n"/>
      <c r="I66" s="15" t="n"/>
      <c r="J66" s="18" t="n"/>
      <c r="K66" s="19" t="n"/>
      <c r="L66" s="15" t="n"/>
      <c r="M66" s="18" t="n"/>
      <c r="N66" s="19" t="n"/>
      <c r="O66" s="20" t="n"/>
      <c r="P66" s="20" t="n"/>
      <c r="Q66" s="15" t="n"/>
      <c r="R66" s="15" t="n"/>
      <c r="S66" s="17" t="n"/>
      <c r="T66" s="23">
        <f>IF($A66="","",IF(OR($S66="",$R66="Closed"),"",IFERROR($S66-Assumptions!$B$5,"")))</f>
        <v/>
      </c>
      <c r="U66" s="24">
        <f>IF($A66="","",IFERROR(IF($I66="","Set result",IF($R66="","Set status",IF($I66="Unable to Complete","Human review",IF(AND($R66&lt;&gt;"Closed",$S66=""),"Set follow-up",IF(AND($R66&lt;&gt;"Closed",$S66&lt;Assumptions!$B$5),"Past due",IF(AND($R66&lt;&gt;"Closed",$S66&lt;=Assumptions!$B$5+Assumptions!$B$4),"Due soon","")))))),"Check entry"))</f>
        <v/>
      </c>
      <c r="V66" s="12">
        <f>IF($A66="","",IF(COUNT($N66:$O66)=0,"",IFERROR($N66*Assumptions!$B$3+$O66,"")))</f>
        <v/>
      </c>
    </row>
    <row r="67" ht="22" customHeight="1">
      <c r="A67" s="15" t="n"/>
      <c r="B67" s="16" t="n"/>
      <c r="C67" s="15" t="n"/>
      <c r="D67" s="16" t="n"/>
      <c r="E67" s="15" t="n"/>
      <c r="F67" s="17" t="n"/>
      <c r="G67" s="15" t="n"/>
      <c r="H67" s="15" t="n"/>
      <c r="I67" s="15" t="n"/>
      <c r="J67" s="18" t="n"/>
      <c r="K67" s="19" t="n"/>
      <c r="L67" s="15" t="n"/>
      <c r="M67" s="18" t="n"/>
      <c r="N67" s="19" t="n"/>
      <c r="O67" s="20" t="n"/>
      <c r="P67" s="20" t="n"/>
      <c r="Q67" s="15" t="n"/>
      <c r="R67" s="15" t="n"/>
      <c r="S67" s="17" t="n"/>
      <c r="T67" s="21">
        <f>IF($A67="","",IF(OR($S67="",$R67="Closed"),"",IFERROR($S67-Assumptions!$B$5,"")))</f>
        <v/>
      </c>
      <c r="U67" s="22">
        <f>IF($A67="","",IFERROR(IF($I67="","Set result",IF($R67="","Set status",IF($I67="Unable to Complete","Human review",IF(AND($R67&lt;&gt;"Closed",$S67=""),"Set follow-up",IF(AND($R67&lt;&gt;"Closed",$S67&lt;Assumptions!$B$5),"Past due",IF(AND($R67&lt;&gt;"Closed",$S67&lt;=Assumptions!$B$5+Assumptions!$B$4),"Due soon","")))))),"Check entry"))</f>
        <v/>
      </c>
      <c r="V67" s="11">
        <f>IF($A67="","",IF(COUNT($N67:$O67)=0,"",IFERROR($N67*Assumptions!$B$3+$O67,"")))</f>
        <v/>
      </c>
    </row>
    <row r="68" ht="22" customHeight="1">
      <c r="A68" s="15" t="n"/>
      <c r="B68" s="16" t="n"/>
      <c r="C68" s="15" t="n"/>
      <c r="D68" s="16" t="n"/>
      <c r="E68" s="15" t="n"/>
      <c r="F68" s="17" t="n"/>
      <c r="G68" s="15" t="n"/>
      <c r="H68" s="15" t="n"/>
      <c r="I68" s="15" t="n"/>
      <c r="J68" s="18" t="n"/>
      <c r="K68" s="19" t="n"/>
      <c r="L68" s="15" t="n"/>
      <c r="M68" s="18" t="n"/>
      <c r="N68" s="19" t="n"/>
      <c r="O68" s="20" t="n"/>
      <c r="P68" s="20" t="n"/>
      <c r="Q68" s="15" t="n"/>
      <c r="R68" s="15" t="n"/>
      <c r="S68" s="17" t="n"/>
      <c r="T68" s="23">
        <f>IF($A68="","",IF(OR($S68="",$R68="Closed"),"",IFERROR($S68-Assumptions!$B$5,"")))</f>
        <v/>
      </c>
      <c r="U68" s="24">
        <f>IF($A68="","",IFERROR(IF($I68="","Set result",IF($R68="","Set status",IF($I68="Unable to Complete","Human review",IF(AND($R68&lt;&gt;"Closed",$S68=""),"Set follow-up",IF(AND($R68&lt;&gt;"Closed",$S68&lt;Assumptions!$B$5),"Past due",IF(AND($R68&lt;&gt;"Closed",$S68&lt;=Assumptions!$B$5+Assumptions!$B$4),"Due soon","")))))),"Check entry"))</f>
        <v/>
      </c>
      <c r="V68" s="12">
        <f>IF($A68="","",IF(COUNT($N68:$O68)=0,"",IFERROR($N68*Assumptions!$B$3+$O68,"")))</f>
        <v/>
      </c>
    </row>
    <row r="69" ht="22" customHeight="1">
      <c r="A69" s="15" t="n"/>
      <c r="B69" s="16" t="n"/>
      <c r="C69" s="15" t="n"/>
      <c r="D69" s="16" t="n"/>
      <c r="E69" s="15" t="n"/>
      <c r="F69" s="17" t="n"/>
      <c r="G69" s="15" t="n"/>
      <c r="H69" s="15" t="n"/>
      <c r="I69" s="15" t="n"/>
      <c r="J69" s="18" t="n"/>
      <c r="K69" s="19" t="n"/>
      <c r="L69" s="15" t="n"/>
      <c r="M69" s="18" t="n"/>
      <c r="N69" s="19" t="n"/>
      <c r="O69" s="20" t="n"/>
      <c r="P69" s="20" t="n"/>
      <c r="Q69" s="15" t="n"/>
      <c r="R69" s="15" t="n"/>
      <c r="S69" s="17" t="n"/>
      <c r="T69" s="21">
        <f>IF($A69="","",IF(OR($S69="",$R69="Closed"),"",IFERROR($S69-Assumptions!$B$5,"")))</f>
        <v/>
      </c>
      <c r="U69" s="22">
        <f>IF($A69="","",IFERROR(IF($I69="","Set result",IF($R69="","Set status",IF($I69="Unable to Complete","Human review",IF(AND($R69&lt;&gt;"Closed",$S69=""),"Set follow-up",IF(AND($R69&lt;&gt;"Closed",$S69&lt;Assumptions!$B$5),"Past due",IF(AND($R69&lt;&gt;"Closed",$S69&lt;=Assumptions!$B$5+Assumptions!$B$4),"Due soon","")))))),"Check entry"))</f>
        <v/>
      </c>
      <c r="V69" s="11">
        <f>IF($A69="","",IF(COUNT($N69:$O69)=0,"",IFERROR($N69*Assumptions!$B$3+$O69,"")))</f>
        <v/>
      </c>
    </row>
    <row r="70" ht="22" customHeight="1">
      <c r="A70" s="15" t="n"/>
      <c r="B70" s="16" t="n"/>
      <c r="C70" s="15" t="n"/>
      <c r="D70" s="16" t="n"/>
      <c r="E70" s="15" t="n"/>
      <c r="F70" s="17" t="n"/>
      <c r="G70" s="15" t="n"/>
      <c r="H70" s="15" t="n"/>
      <c r="I70" s="15" t="n"/>
      <c r="J70" s="18" t="n"/>
      <c r="K70" s="19" t="n"/>
      <c r="L70" s="15" t="n"/>
      <c r="M70" s="18" t="n"/>
      <c r="N70" s="19" t="n"/>
      <c r="O70" s="20" t="n"/>
      <c r="P70" s="20" t="n"/>
      <c r="Q70" s="15" t="n"/>
      <c r="R70" s="15" t="n"/>
      <c r="S70" s="17" t="n"/>
      <c r="T70" s="23">
        <f>IF($A70="","",IF(OR($S70="",$R70="Closed"),"",IFERROR($S70-Assumptions!$B$5,"")))</f>
        <v/>
      </c>
      <c r="U70" s="24">
        <f>IF($A70="","",IFERROR(IF($I70="","Set result",IF($R70="","Set status",IF($I70="Unable to Complete","Human review",IF(AND($R70&lt;&gt;"Closed",$S70=""),"Set follow-up",IF(AND($R70&lt;&gt;"Closed",$S70&lt;Assumptions!$B$5),"Past due",IF(AND($R70&lt;&gt;"Closed",$S70&lt;=Assumptions!$B$5+Assumptions!$B$4),"Due soon","")))))),"Check entry"))</f>
        <v/>
      </c>
      <c r="V70" s="12">
        <f>IF($A70="","",IF(COUNT($N70:$O70)=0,"",IFERROR($N70*Assumptions!$B$3+$O70,"")))</f>
        <v/>
      </c>
    </row>
    <row r="71" ht="22" customHeight="1">
      <c r="A71" s="15" t="n"/>
      <c r="B71" s="16" t="n"/>
      <c r="C71" s="15" t="n"/>
      <c r="D71" s="16" t="n"/>
      <c r="E71" s="15" t="n"/>
      <c r="F71" s="17" t="n"/>
      <c r="G71" s="15" t="n"/>
      <c r="H71" s="15" t="n"/>
      <c r="I71" s="15" t="n"/>
      <c r="J71" s="18" t="n"/>
      <c r="K71" s="19" t="n"/>
      <c r="L71" s="15" t="n"/>
      <c r="M71" s="18" t="n"/>
      <c r="N71" s="19" t="n"/>
      <c r="O71" s="20" t="n"/>
      <c r="P71" s="20" t="n"/>
      <c r="Q71" s="15" t="n"/>
      <c r="R71" s="15" t="n"/>
      <c r="S71" s="17" t="n"/>
      <c r="T71" s="21">
        <f>IF($A71="","",IF(OR($S71="",$R71="Closed"),"",IFERROR($S71-Assumptions!$B$5,"")))</f>
        <v/>
      </c>
      <c r="U71" s="22">
        <f>IF($A71="","",IFERROR(IF($I71="","Set result",IF($R71="","Set status",IF($I71="Unable to Complete","Human review",IF(AND($R71&lt;&gt;"Closed",$S71=""),"Set follow-up",IF(AND($R71&lt;&gt;"Closed",$S71&lt;Assumptions!$B$5),"Past due",IF(AND($R71&lt;&gt;"Closed",$S71&lt;=Assumptions!$B$5+Assumptions!$B$4),"Due soon","")))))),"Check entry"))</f>
        <v/>
      </c>
      <c r="V71" s="11">
        <f>IF($A71="","",IF(COUNT($N71:$O71)=0,"",IFERROR($N71*Assumptions!$B$3+$O71,"")))</f>
        <v/>
      </c>
    </row>
    <row r="72" ht="22" customHeight="1">
      <c r="A72" s="15" t="n"/>
      <c r="B72" s="16" t="n"/>
      <c r="C72" s="15" t="n"/>
      <c r="D72" s="16" t="n"/>
      <c r="E72" s="15" t="n"/>
      <c r="F72" s="17" t="n"/>
      <c r="G72" s="15" t="n"/>
      <c r="H72" s="15" t="n"/>
      <c r="I72" s="15" t="n"/>
      <c r="J72" s="18" t="n"/>
      <c r="K72" s="19" t="n"/>
      <c r="L72" s="15" t="n"/>
      <c r="M72" s="18" t="n"/>
      <c r="N72" s="19" t="n"/>
      <c r="O72" s="20" t="n"/>
      <c r="P72" s="20" t="n"/>
      <c r="Q72" s="15" t="n"/>
      <c r="R72" s="15" t="n"/>
      <c r="S72" s="17" t="n"/>
      <c r="T72" s="23">
        <f>IF($A72="","",IF(OR($S72="",$R72="Closed"),"",IFERROR($S72-Assumptions!$B$5,"")))</f>
        <v/>
      </c>
      <c r="U72" s="24">
        <f>IF($A72="","",IFERROR(IF($I72="","Set result",IF($R72="","Set status",IF($I72="Unable to Complete","Human review",IF(AND($R72&lt;&gt;"Closed",$S72=""),"Set follow-up",IF(AND($R72&lt;&gt;"Closed",$S72&lt;Assumptions!$B$5),"Past due",IF(AND($R72&lt;&gt;"Closed",$S72&lt;=Assumptions!$B$5+Assumptions!$B$4),"Due soon","")))))),"Check entry"))</f>
        <v/>
      </c>
      <c r="V72" s="12">
        <f>IF($A72="","",IF(COUNT($N72:$O72)=0,"",IFERROR($N72*Assumptions!$B$3+$O72,"")))</f>
        <v/>
      </c>
    </row>
    <row r="73" ht="22" customHeight="1">
      <c r="A73" s="15" t="n"/>
      <c r="B73" s="16" t="n"/>
      <c r="C73" s="15" t="n"/>
      <c r="D73" s="16" t="n"/>
      <c r="E73" s="15" t="n"/>
      <c r="F73" s="17" t="n"/>
      <c r="G73" s="15" t="n"/>
      <c r="H73" s="15" t="n"/>
      <c r="I73" s="15" t="n"/>
      <c r="J73" s="18" t="n"/>
      <c r="K73" s="19" t="n"/>
      <c r="L73" s="15" t="n"/>
      <c r="M73" s="18" t="n"/>
      <c r="N73" s="19" t="n"/>
      <c r="O73" s="20" t="n"/>
      <c r="P73" s="20" t="n"/>
      <c r="Q73" s="15" t="n"/>
      <c r="R73" s="15" t="n"/>
      <c r="S73" s="17" t="n"/>
      <c r="T73" s="21">
        <f>IF($A73="","",IF(OR($S73="",$R73="Closed"),"",IFERROR($S73-Assumptions!$B$5,"")))</f>
        <v/>
      </c>
      <c r="U73" s="22">
        <f>IF($A73="","",IFERROR(IF($I73="","Set result",IF($R73="","Set status",IF($I73="Unable to Complete","Human review",IF(AND($R73&lt;&gt;"Closed",$S73=""),"Set follow-up",IF(AND($R73&lt;&gt;"Closed",$S73&lt;Assumptions!$B$5),"Past due",IF(AND($R73&lt;&gt;"Closed",$S73&lt;=Assumptions!$B$5+Assumptions!$B$4),"Due soon","")))))),"Check entry"))</f>
        <v/>
      </c>
      <c r="V73" s="11">
        <f>IF($A73="","",IF(COUNT($N73:$O73)=0,"",IFERROR($N73*Assumptions!$B$3+$O73,"")))</f>
        <v/>
      </c>
    </row>
    <row r="74" ht="22" customHeight="1">
      <c r="A74" s="15" t="n"/>
      <c r="B74" s="16" t="n"/>
      <c r="C74" s="15" t="n"/>
      <c r="D74" s="16" t="n"/>
      <c r="E74" s="15" t="n"/>
      <c r="F74" s="17" t="n"/>
      <c r="G74" s="15" t="n"/>
      <c r="H74" s="15" t="n"/>
      <c r="I74" s="15" t="n"/>
      <c r="J74" s="18" t="n"/>
      <c r="K74" s="19" t="n"/>
      <c r="L74" s="15" t="n"/>
      <c r="M74" s="18" t="n"/>
      <c r="N74" s="19" t="n"/>
      <c r="O74" s="20" t="n"/>
      <c r="P74" s="20" t="n"/>
      <c r="Q74" s="15" t="n"/>
      <c r="R74" s="15" t="n"/>
      <c r="S74" s="17" t="n"/>
      <c r="T74" s="23">
        <f>IF($A74="","",IF(OR($S74="",$R74="Closed"),"",IFERROR($S74-Assumptions!$B$5,"")))</f>
        <v/>
      </c>
      <c r="U74" s="24">
        <f>IF($A74="","",IFERROR(IF($I74="","Set result",IF($R74="","Set status",IF($I74="Unable to Complete","Human review",IF(AND($R74&lt;&gt;"Closed",$S74=""),"Set follow-up",IF(AND($R74&lt;&gt;"Closed",$S74&lt;Assumptions!$B$5),"Past due",IF(AND($R74&lt;&gt;"Closed",$S74&lt;=Assumptions!$B$5+Assumptions!$B$4),"Due soon","")))))),"Check entry"))</f>
        <v/>
      </c>
      <c r="V74" s="12">
        <f>IF($A74="","",IF(COUNT($N74:$O74)=0,"",IFERROR($N74*Assumptions!$B$3+$O74,"")))</f>
        <v/>
      </c>
    </row>
    <row r="75" ht="22" customHeight="1">
      <c r="A75" s="15" t="n"/>
      <c r="B75" s="16" t="n"/>
      <c r="C75" s="15" t="n"/>
      <c r="D75" s="16" t="n"/>
      <c r="E75" s="15" t="n"/>
      <c r="F75" s="17" t="n"/>
      <c r="G75" s="15" t="n"/>
      <c r="H75" s="15" t="n"/>
      <c r="I75" s="15" t="n"/>
      <c r="J75" s="18" t="n"/>
      <c r="K75" s="19" t="n"/>
      <c r="L75" s="15" t="n"/>
      <c r="M75" s="18" t="n"/>
      <c r="N75" s="19" t="n"/>
      <c r="O75" s="20" t="n"/>
      <c r="P75" s="20" t="n"/>
      <c r="Q75" s="15" t="n"/>
      <c r="R75" s="15" t="n"/>
      <c r="S75" s="17" t="n"/>
      <c r="T75" s="21">
        <f>IF($A75="","",IF(OR($S75="",$R75="Closed"),"",IFERROR($S75-Assumptions!$B$5,"")))</f>
        <v/>
      </c>
      <c r="U75" s="22">
        <f>IF($A75="","",IFERROR(IF($I75="","Set result",IF($R75="","Set status",IF($I75="Unable to Complete","Human review",IF(AND($R75&lt;&gt;"Closed",$S75=""),"Set follow-up",IF(AND($R75&lt;&gt;"Closed",$S75&lt;Assumptions!$B$5),"Past due",IF(AND($R75&lt;&gt;"Closed",$S75&lt;=Assumptions!$B$5+Assumptions!$B$4),"Due soon","")))))),"Check entry"))</f>
        <v/>
      </c>
      <c r="V75" s="11">
        <f>IF($A75="","",IF(COUNT($N75:$O75)=0,"",IFERROR($N75*Assumptions!$B$3+$O75,"")))</f>
        <v/>
      </c>
    </row>
    <row r="76" ht="22" customHeight="1">
      <c r="A76" s="15" t="n"/>
      <c r="B76" s="16" t="n"/>
      <c r="C76" s="15" t="n"/>
      <c r="D76" s="16" t="n"/>
      <c r="E76" s="15" t="n"/>
      <c r="F76" s="17" t="n"/>
      <c r="G76" s="15" t="n"/>
      <c r="H76" s="15" t="n"/>
      <c r="I76" s="15" t="n"/>
      <c r="J76" s="18" t="n"/>
      <c r="K76" s="19" t="n"/>
      <c r="L76" s="15" t="n"/>
      <c r="M76" s="18" t="n"/>
      <c r="N76" s="19" t="n"/>
      <c r="O76" s="20" t="n"/>
      <c r="P76" s="20" t="n"/>
      <c r="Q76" s="15" t="n"/>
      <c r="R76" s="15" t="n"/>
      <c r="S76" s="17" t="n"/>
      <c r="T76" s="23">
        <f>IF($A76="","",IF(OR($S76="",$R76="Closed"),"",IFERROR($S76-Assumptions!$B$5,"")))</f>
        <v/>
      </c>
      <c r="U76" s="24">
        <f>IF($A76="","",IFERROR(IF($I76="","Set result",IF($R76="","Set status",IF($I76="Unable to Complete","Human review",IF(AND($R76&lt;&gt;"Closed",$S76=""),"Set follow-up",IF(AND($R76&lt;&gt;"Closed",$S76&lt;Assumptions!$B$5),"Past due",IF(AND($R76&lt;&gt;"Closed",$S76&lt;=Assumptions!$B$5+Assumptions!$B$4),"Due soon","")))))),"Check entry"))</f>
        <v/>
      </c>
      <c r="V76" s="12">
        <f>IF($A76="","",IF(COUNT($N76:$O76)=0,"",IFERROR($N76*Assumptions!$B$3+$O76,"")))</f>
        <v/>
      </c>
    </row>
    <row r="77" ht="22" customHeight="1">
      <c r="A77" s="15" t="n"/>
      <c r="B77" s="16" t="n"/>
      <c r="C77" s="15" t="n"/>
      <c r="D77" s="16" t="n"/>
      <c r="E77" s="15" t="n"/>
      <c r="F77" s="17" t="n"/>
      <c r="G77" s="15" t="n"/>
      <c r="H77" s="15" t="n"/>
      <c r="I77" s="15" t="n"/>
      <c r="J77" s="18" t="n"/>
      <c r="K77" s="19" t="n"/>
      <c r="L77" s="15" t="n"/>
      <c r="M77" s="18" t="n"/>
      <c r="N77" s="19" t="n"/>
      <c r="O77" s="20" t="n"/>
      <c r="P77" s="20" t="n"/>
      <c r="Q77" s="15" t="n"/>
      <c r="R77" s="15" t="n"/>
      <c r="S77" s="17" t="n"/>
      <c r="T77" s="21">
        <f>IF($A77="","",IF(OR($S77="",$R77="Closed"),"",IFERROR($S77-Assumptions!$B$5,"")))</f>
        <v/>
      </c>
      <c r="U77" s="22">
        <f>IF($A77="","",IFERROR(IF($I77="","Set result",IF($R77="","Set status",IF($I77="Unable to Complete","Human review",IF(AND($R77&lt;&gt;"Closed",$S77=""),"Set follow-up",IF(AND($R77&lt;&gt;"Closed",$S77&lt;Assumptions!$B$5),"Past due",IF(AND($R77&lt;&gt;"Closed",$S77&lt;=Assumptions!$B$5+Assumptions!$B$4),"Due soon","")))))),"Check entry"))</f>
        <v/>
      </c>
      <c r="V77" s="11">
        <f>IF($A77="","",IF(COUNT($N77:$O77)=0,"",IFERROR($N77*Assumptions!$B$3+$O77,"")))</f>
        <v/>
      </c>
    </row>
    <row r="78" ht="22" customHeight="1">
      <c r="A78" s="15" t="n"/>
      <c r="B78" s="16" t="n"/>
      <c r="C78" s="15" t="n"/>
      <c r="D78" s="16" t="n"/>
      <c r="E78" s="15" t="n"/>
      <c r="F78" s="17" t="n"/>
      <c r="G78" s="15" t="n"/>
      <c r="H78" s="15" t="n"/>
      <c r="I78" s="15" t="n"/>
      <c r="J78" s="18" t="n"/>
      <c r="K78" s="19" t="n"/>
      <c r="L78" s="15" t="n"/>
      <c r="M78" s="18" t="n"/>
      <c r="N78" s="19" t="n"/>
      <c r="O78" s="20" t="n"/>
      <c r="P78" s="20" t="n"/>
      <c r="Q78" s="15" t="n"/>
      <c r="R78" s="15" t="n"/>
      <c r="S78" s="17" t="n"/>
      <c r="T78" s="23">
        <f>IF($A78="","",IF(OR($S78="",$R78="Closed"),"",IFERROR($S78-Assumptions!$B$5,"")))</f>
        <v/>
      </c>
      <c r="U78" s="24">
        <f>IF($A78="","",IFERROR(IF($I78="","Set result",IF($R78="","Set status",IF($I78="Unable to Complete","Human review",IF(AND($R78&lt;&gt;"Closed",$S78=""),"Set follow-up",IF(AND($R78&lt;&gt;"Closed",$S78&lt;Assumptions!$B$5),"Past due",IF(AND($R78&lt;&gt;"Closed",$S78&lt;=Assumptions!$B$5+Assumptions!$B$4),"Due soon","")))))),"Check entry"))</f>
        <v/>
      </c>
      <c r="V78" s="12">
        <f>IF($A78="","",IF(COUNT($N78:$O78)=0,"",IFERROR($N78*Assumptions!$B$3+$O78,"")))</f>
        <v/>
      </c>
    </row>
    <row r="79" ht="22" customHeight="1">
      <c r="A79" s="15" t="n"/>
      <c r="B79" s="16" t="n"/>
      <c r="C79" s="15" t="n"/>
      <c r="D79" s="16" t="n"/>
      <c r="E79" s="15" t="n"/>
      <c r="F79" s="17" t="n"/>
      <c r="G79" s="15" t="n"/>
      <c r="H79" s="15" t="n"/>
      <c r="I79" s="15" t="n"/>
      <c r="J79" s="18" t="n"/>
      <c r="K79" s="19" t="n"/>
      <c r="L79" s="15" t="n"/>
      <c r="M79" s="18" t="n"/>
      <c r="N79" s="19" t="n"/>
      <c r="O79" s="20" t="n"/>
      <c r="P79" s="20" t="n"/>
      <c r="Q79" s="15" t="n"/>
      <c r="R79" s="15" t="n"/>
      <c r="S79" s="17" t="n"/>
      <c r="T79" s="21">
        <f>IF($A79="","",IF(OR($S79="",$R79="Closed"),"",IFERROR($S79-Assumptions!$B$5,"")))</f>
        <v/>
      </c>
      <c r="U79" s="22">
        <f>IF($A79="","",IFERROR(IF($I79="","Set result",IF($R79="","Set status",IF($I79="Unable to Complete","Human review",IF(AND($R79&lt;&gt;"Closed",$S79=""),"Set follow-up",IF(AND($R79&lt;&gt;"Closed",$S79&lt;Assumptions!$B$5),"Past due",IF(AND($R79&lt;&gt;"Closed",$S79&lt;=Assumptions!$B$5+Assumptions!$B$4),"Due soon","")))))),"Check entry"))</f>
        <v/>
      </c>
      <c r="V79" s="11">
        <f>IF($A79="","",IF(COUNT($N79:$O79)=0,"",IFERROR($N79*Assumptions!$B$3+$O79,"")))</f>
        <v/>
      </c>
    </row>
    <row r="80" ht="22" customHeight="1">
      <c r="A80" s="15" t="n"/>
      <c r="B80" s="16" t="n"/>
      <c r="C80" s="15" t="n"/>
      <c r="D80" s="16" t="n"/>
      <c r="E80" s="15" t="n"/>
      <c r="F80" s="17" t="n"/>
      <c r="G80" s="15" t="n"/>
      <c r="H80" s="15" t="n"/>
      <c r="I80" s="15" t="n"/>
      <c r="J80" s="18" t="n"/>
      <c r="K80" s="19" t="n"/>
      <c r="L80" s="15" t="n"/>
      <c r="M80" s="18" t="n"/>
      <c r="N80" s="19" t="n"/>
      <c r="O80" s="20" t="n"/>
      <c r="P80" s="20" t="n"/>
      <c r="Q80" s="15" t="n"/>
      <c r="R80" s="15" t="n"/>
      <c r="S80" s="17" t="n"/>
      <c r="T80" s="23">
        <f>IF($A80="","",IF(OR($S80="",$R80="Closed"),"",IFERROR($S80-Assumptions!$B$5,"")))</f>
        <v/>
      </c>
      <c r="U80" s="24">
        <f>IF($A80="","",IFERROR(IF($I80="","Set result",IF($R80="","Set status",IF($I80="Unable to Complete","Human review",IF(AND($R80&lt;&gt;"Closed",$S80=""),"Set follow-up",IF(AND($R80&lt;&gt;"Closed",$S80&lt;Assumptions!$B$5),"Past due",IF(AND($R80&lt;&gt;"Closed",$S80&lt;=Assumptions!$B$5+Assumptions!$B$4),"Due soon","")))))),"Check entry"))</f>
        <v/>
      </c>
      <c r="V80" s="12">
        <f>IF($A80="","",IF(COUNT($N80:$O80)=0,"",IFERROR($N80*Assumptions!$B$3+$O80,"")))</f>
        <v/>
      </c>
    </row>
    <row r="81" ht="22" customHeight="1">
      <c r="A81" s="15" t="n"/>
      <c r="B81" s="16" t="n"/>
      <c r="C81" s="15" t="n"/>
      <c r="D81" s="16" t="n"/>
      <c r="E81" s="15" t="n"/>
      <c r="F81" s="17" t="n"/>
      <c r="G81" s="15" t="n"/>
      <c r="H81" s="15" t="n"/>
      <c r="I81" s="15" t="n"/>
      <c r="J81" s="18" t="n"/>
      <c r="K81" s="19" t="n"/>
      <c r="L81" s="15" t="n"/>
      <c r="M81" s="18" t="n"/>
      <c r="N81" s="19" t="n"/>
      <c r="O81" s="20" t="n"/>
      <c r="P81" s="20" t="n"/>
      <c r="Q81" s="15" t="n"/>
      <c r="R81" s="15" t="n"/>
      <c r="S81" s="17" t="n"/>
      <c r="T81" s="21">
        <f>IF($A81="","",IF(OR($S81="",$R81="Closed"),"",IFERROR($S81-Assumptions!$B$5,"")))</f>
        <v/>
      </c>
      <c r="U81" s="22">
        <f>IF($A81="","",IFERROR(IF($I81="","Set result",IF($R81="","Set status",IF($I81="Unable to Complete","Human review",IF(AND($R81&lt;&gt;"Closed",$S81=""),"Set follow-up",IF(AND($R81&lt;&gt;"Closed",$S81&lt;Assumptions!$B$5),"Past due",IF(AND($R81&lt;&gt;"Closed",$S81&lt;=Assumptions!$B$5+Assumptions!$B$4),"Due soon","")))))),"Check entry"))</f>
        <v/>
      </c>
      <c r="V81" s="11">
        <f>IF($A81="","",IF(COUNT($N81:$O81)=0,"",IFERROR($N81*Assumptions!$B$3+$O81,"")))</f>
        <v/>
      </c>
    </row>
    <row r="82" ht="22" customHeight="1">
      <c r="A82" s="15" t="n"/>
      <c r="B82" s="16" t="n"/>
      <c r="C82" s="15" t="n"/>
      <c r="D82" s="16" t="n"/>
      <c r="E82" s="15" t="n"/>
      <c r="F82" s="17" t="n"/>
      <c r="G82" s="15" t="n"/>
      <c r="H82" s="15" t="n"/>
      <c r="I82" s="15" t="n"/>
      <c r="J82" s="18" t="n"/>
      <c r="K82" s="19" t="n"/>
      <c r="L82" s="15" t="n"/>
      <c r="M82" s="18" t="n"/>
      <c r="N82" s="19" t="n"/>
      <c r="O82" s="20" t="n"/>
      <c r="P82" s="20" t="n"/>
      <c r="Q82" s="15" t="n"/>
      <c r="R82" s="15" t="n"/>
      <c r="S82" s="17" t="n"/>
      <c r="T82" s="23">
        <f>IF($A82="","",IF(OR($S82="",$R82="Closed"),"",IFERROR($S82-Assumptions!$B$5,"")))</f>
        <v/>
      </c>
      <c r="U82" s="24">
        <f>IF($A82="","",IFERROR(IF($I82="","Set result",IF($R82="","Set status",IF($I82="Unable to Complete","Human review",IF(AND($R82&lt;&gt;"Closed",$S82=""),"Set follow-up",IF(AND($R82&lt;&gt;"Closed",$S82&lt;Assumptions!$B$5),"Past due",IF(AND($R82&lt;&gt;"Closed",$S82&lt;=Assumptions!$B$5+Assumptions!$B$4),"Due soon","")))))),"Check entry"))</f>
        <v/>
      </c>
      <c r="V82" s="12">
        <f>IF($A82="","",IF(COUNT($N82:$O82)=0,"",IFERROR($N82*Assumptions!$B$3+$O82,"")))</f>
        <v/>
      </c>
    </row>
    <row r="83" ht="22" customHeight="1">
      <c r="A83" s="15" t="n"/>
      <c r="B83" s="16" t="n"/>
      <c r="C83" s="15" t="n"/>
      <c r="D83" s="16" t="n"/>
      <c r="E83" s="15" t="n"/>
      <c r="F83" s="17" t="n"/>
      <c r="G83" s="15" t="n"/>
      <c r="H83" s="15" t="n"/>
      <c r="I83" s="15" t="n"/>
      <c r="J83" s="18" t="n"/>
      <c r="K83" s="19" t="n"/>
      <c r="L83" s="15" t="n"/>
      <c r="M83" s="18" t="n"/>
      <c r="N83" s="19" t="n"/>
      <c r="O83" s="20" t="n"/>
      <c r="P83" s="20" t="n"/>
      <c r="Q83" s="15" t="n"/>
      <c r="R83" s="15" t="n"/>
      <c r="S83" s="17" t="n"/>
      <c r="T83" s="21">
        <f>IF($A83="","",IF(OR($S83="",$R83="Closed"),"",IFERROR($S83-Assumptions!$B$5,"")))</f>
        <v/>
      </c>
      <c r="U83" s="22">
        <f>IF($A83="","",IFERROR(IF($I83="","Set result",IF($R83="","Set status",IF($I83="Unable to Complete","Human review",IF(AND($R83&lt;&gt;"Closed",$S83=""),"Set follow-up",IF(AND($R83&lt;&gt;"Closed",$S83&lt;Assumptions!$B$5),"Past due",IF(AND($R83&lt;&gt;"Closed",$S83&lt;=Assumptions!$B$5+Assumptions!$B$4),"Due soon","")))))),"Check entry"))</f>
        <v/>
      </c>
      <c r="V83" s="11">
        <f>IF($A83="","",IF(COUNT($N83:$O83)=0,"",IFERROR($N83*Assumptions!$B$3+$O83,"")))</f>
        <v/>
      </c>
    </row>
    <row r="84" ht="22" customHeight="1">
      <c r="A84" s="15" t="n"/>
      <c r="B84" s="16" t="n"/>
      <c r="C84" s="15" t="n"/>
      <c r="D84" s="16" t="n"/>
      <c r="E84" s="15" t="n"/>
      <c r="F84" s="17" t="n"/>
      <c r="G84" s="15" t="n"/>
      <c r="H84" s="15" t="n"/>
      <c r="I84" s="15" t="n"/>
      <c r="J84" s="18" t="n"/>
      <c r="K84" s="19" t="n"/>
      <c r="L84" s="15" t="n"/>
      <c r="M84" s="18" t="n"/>
      <c r="N84" s="19" t="n"/>
      <c r="O84" s="20" t="n"/>
      <c r="P84" s="20" t="n"/>
      <c r="Q84" s="15" t="n"/>
      <c r="R84" s="15" t="n"/>
      <c r="S84" s="17" t="n"/>
      <c r="T84" s="23">
        <f>IF($A84="","",IF(OR($S84="",$R84="Closed"),"",IFERROR($S84-Assumptions!$B$5,"")))</f>
        <v/>
      </c>
      <c r="U84" s="24">
        <f>IF($A84="","",IFERROR(IF($I84="","Set result",IF($R84="","Set status",IF($I84="Unable to Complete","Human review",IF(AND($R84&lt;&gt;"Closed",$S84=""),"Set follow-up",IF(AND($R84&lt;&gt;"Closed",$S84&lt;Assumptions!$B$5),"Past due",IF(AND($R84&lt;&gt;"Closed",$S84&lt;=Assumptions!$B$5+Assumptions!$B$4),"Due soon","")))))),"Check entry"))</f>
        <v/>
      </c>
      <c r="V84" s="12">
        <f>IF($A84="","",IF(COUNT($N84:$O84)=0,"",IFERROR($N84*Assumptions!$B$3+$O84,"")))</f>
        <v/>
      </c>
    </row>
    <row r="85" ht="22" customHeight="1">
      <c r="A85" s="15" t="n"/>
      <c r="B85" s="16" t="n"/>
      <c r="C85" s="15" t="n"/>
      <c r="D85" s="16" t="n"/>
      <c r="E85" s="15" t="n"/>
      <c r="F85" s="17" t="n"/>
      <c r="G85" s="15" t="n"/>
      <c r="H85" s="15" t="n"/>
      <c r="I85" s="15" t="n"/>
      <c r="J85" s="18" t="n"/>
      <c r="K85" s="19" t="n"/>
      <c r="L85" s="15" t="n"/>
      <c r="M85" s="18" t="n"/>
      <c r="N85" s="19" t="n"/>
      <c r="O85" s="20" t="n"/>
      <c r="P85" s="20" t="n"/>
      <c r="Q85" s="15" t="n"/>
      <c r="R85" s="15" t="n"/>
      <c r="S85" s="17" t="n"/>
      <c r="T85" s="21">
        <f>IF($A85="","",IF(OR($S85="",$R85="Closed"),"",IFERROR($S85-Assumptions!$B$5,"")))</f>
        <v/>
      </c>
      <c r="U85" s="22">
        <f>IF($A85="","",IFERROR(IF($I85="","Set result",IF($R85="","Set status",IF($I85="Unable to Complete","Human review",IF(AND($R85&lt;&gt;"Closed",$S85=""),"Set follow-up",IF(AND($R85&lt;&gt;"Closed",$S85&lt;Assumptions!$B$5),"Past due",IF(AND($R85&lt;&gt;"Closed",$S85&lt;=Assumptions!$B$5+Assumptions!$B$4),"Due soon","")))))),"Check entry"))</f>
        <v/>
      </c>
      <c r="V85" s="11">
        <f>IF($A85="","",IF(COUNT($N85:$O85)=0,"",IFERROR($N85*Assumptions!$B$3+$O85,"")))</f>
        <v/>
      </c>
    </row>
    <row r="86" ht="22" customHeight="1">
      <c r="A86" s="15" t="n"/>
      <c r="B86" s="16" t="n"/>
      <c r="C86" s="15" t="n"/>
      <c r="D86" s="16" t="n"/>
      <c r="E86" s="15" t="n"/>
      <c r="F86" s="17" t="n"/>
      <c r="G86" s="15" t="n"/>
      <c r="H86" s="15" t="n"/>
      <c r="I86" s="15" t="n"/>
      <c r="J86" s="18" t="n"/>
      <c r="K86" s="19" t="n"/>
      <c r="L86" s="15" t="n"/>
      <c r="M86" s="18" t="n"/>
      <c r="N86" s="19" t="n"/>
      <c r="O86" s="20" t="n"/>
      <c r="P86" s="20" t="n"/>
      <c r="Q86" s="15" t="n"/>
      <c r="R86" s="15" t="n"/>
      <c r="S86" s="17" t="n"/>
      <c r="T86" s="23">
        <f>IF($A86="","",IF(OR($S86="",$R86="Closed"),"",IFERROR($S86-Assumptions!$B$5,"")))</f>
        <v/>
      </c>
      <c r="U86" s="24">
        <f>IF($A86="","",IFERROR(IF($I86="","Set result",IF($R86="","Set status",IF($I86="Unable to Complete","Human review",IF(AND($R86&lt;&gt;"Closed",$S86=""),"Set follow-up",IF(AND($R86&lt;&gt;"Closed",$S86&lt;Assumptions!$B$5),"Past due",IF(AND($R86&lt;&gt;"Closed",$S86&lt;=Assumptions!$B$5+Assumptions!$B$4),"Due soon","")))))),"Check entry"))</f>
        <v/>
      </c>
      <c r="V86" s="12">
        <f>IF($A86="","",IF(COUNT($N86:$O86)=0,"",IFERROR($N86*Assumptions!$B$3+$O86,"")))</f>
        <v/>
      </c>
    </row>
    <row r="87" ht="22" customHeight="1">
      <c r="A87" s="15" t="n"/>
      <c r="B87" s="16" t="n"/>
      <c r="C87" s="15" t="n"/>
      <c r="D87" s="16" t="n"/>
      <c r="E87" s="15" t="n"/>
      <c r="F87" s="17" t="n"/>
      <c r="G87" s="15" t="n"/>
      <c r="H87" s="15" t="n"/>
      <c r="I87" s="15" t="n"/>
      <c r="J87" s="18" t="n"/>
      <c r="K87" s="19" t="n"/>
      <c r="L87" s="15" t="n"/>
      <c r="M87" s="18" t="n"/>
      <c r="N87" s="19" t="n"/>
      <c r="O87" s="20" t="n"/>
      <c r="P87" s="20" t="n"/>
      <c r="Q87" s="15" t="n"/>
      <c r="R87" s="15" t="n"/>
      <c r="S87" s="17" t="n"/>
      <c r="T87" s="21">
        <f>IF($A87="","",IF(OR($S87="",$R87="Closed"),"",IFERROR($S87-Assumptions!$B$5,"")))</f>
        <v/>
      </c>
      <c r="U87" s="22">
        <f>IF($A87="","",IFERROR(IF($I87="","Set result",IF($R87="","Set status",IF($I87="Unable to Complete","Human review",IF(AND($R87&lt;&gt;"Closed",$S87=""),"Set follow-up",IF(AND($R87&lt;&gt;"Closed",$S87&lt;Assumptions!$B$5),"Past due",IF(AND($R87&lt;&gt;"Closed",$S87&lt;=Assumptions!$B$5+Assumptions!$B$4),"Due soon","")))))),"Check entry"))</f>
        <v/>
      </c>
      <c r="V87" s="11">
        <f>IF($A87="","",IF(COUNT($N87:$O87)=0,"",IFERROR($N87*Assumptions!$B$3+$O87,"")))</f>
        <v/>
      </c>
    </row>
    <row r="88" ht="22" customHeight="1">
      <c r="A88" s="15" t="n"/>
      <c r="B88" s="16" t="n"/>
      <c r="C88" s="15" t="n"/>
      <c r="D88" s="16" t="n"/>
      <c r="E88" s="15" t="n"/>
      <c r="F88" s="17" t="n"/>
      <c r="G88" s="15" t="n"/>
      <c r="H88" s="15" t="n"/>
      <c r="I88" s="15" t="n"/>
      <c r="J88" s="18" t="n"/>
      <c r="K88" s="19" t="n"/>
      <c r="L88" s="15" t="n"/>
      <c r="M88" s="18" t="n"/>
      <c r="N88" s="19" t="n"/>
      <c r="O88" s="20" t="n"/>
      <c r="P88" s="20" t="n"/>
      <c r="Q88" s="15" t="n"/>
      <c r="R88" s="15" t="n"/>
      <c r="S88" s="17" t="n"/>
      <c r="T88" s="23">
        <f>IF($A88="","",IF(OR($S88="",$R88="Closed"),"",IFERROR($S88-Assumptions!$B$5,"")))</f>
        <v/>
      </c>
      <c r="U88" s="24">
        <f>IF($A88="","",IFERROR(IF($I88="","Set result",IF($R88="","Set status",IF($I88="Unable to Complete","Human review",IF(AND($R88&lt;&gt;"Closed",$S88=""),"Set follow-up",IF(AND($R88&lt;&gt;"Closed",$S88&lt;Assumptions!$B$5),"Past due",IF(AND($R88&lt;&gt;"Closed",$S88&lt;=Assumptions!$B$5+Assumptions!$B$4),"Due soon","")))))),"Check entry"))</f>
        <v/>
      </c>
      <c r="V88" s="12">
        <f>IF($A88="","",IF(COUNT($N88:$O88)=0,"",IFERROR($N88*Assumptions!$B$3+$O88,"")))</f>
        <v/>
      </c>
    </row>
    <row r="89" ht="22" customHeight="1">
      <c r="A89" s="15" t="n"/>
      <c r="B89" s="16" t="n"/>
      <c r="C89" s="15" t="n"/>
      <c r="D89" s="16" t="n"/>
      <c r="E89" s="15" t="n"/>
      <c r="F89" s="17" t="n"/>
      <c r="G89" s="15" t="n"/>
      <c r="H89" s="15" t="n"/>
      <c r="I89" s="15" t="n"/>
      <c r="J89" s="18" t="n"/>
      <c r="K89" s="19" t="n"/>
      <c r="L89" s="15" t="n"/>
      <c r="M89" s="18" t="n"/>
      <c r="N89" s="19" t="n"/>
      <c r="O89" s="20" t="n"/>
      <c r="P89" s="20" t="n"/>
      <c r="Q89" s="15" t="n"/>
      <c r="R89" s="15" t="n"/>
      <c r="S89" s="17" t="n"/>
      <c r="T89" s="21">
        <f>IF($A89="","",IF(OR($S89="",$R89="Closed"),"",IFERROR($S89-Assumptions!$B$5,"")))</f>
        <v/>
      </c>
      <c r="U89" s="22">
        <f>IF($A89="","",IFERROR(IF($I89="","Set result",IF($R89="","Set status",IF($I89="Unable to Complete","Human review",IF(AND($R89&lt;&gt;"Closed",$S89=""),"Set follow-up",IF(AND($R89&lt;&gt;"Closed",$S89&lt;Assumptions!$B$5),"Past due",IF(AND($R89&lt;&gt;"Closed",$S89&lt;=Assumptions!$B$5+Assumptions!$B$4),"Due soon","")))))),"Check entry"))</f>
        <v/>
      </c>
      <c r="V89" s="11">
        <f>IF($A89="","",IF(COUNT($N89:$O89)=0,"",IFERROR($N89*Assumptions!$B$3+$O89,"")))</f>
        <v/>
      </c>
    </row>
    <row r="90" ht="22" customHeight="1">
      <c r="A90" s="15" t="n"/>
      <c r="B90" s="16" t="n"/>
      <c r="C90" s="15" t="n"/>
      <c r="D90" s="16" t="n"/>
      <c r="E90" s="15" t="n"/>
      <c r="F90" s="17" t="n"/>
      <c r="G90" s="15" t="n"/>
      <c r="H90" s="15" t="n"/>
      <c r="I90" s="15" t="n"/>
      <c r="J90" s="18" t="n"/>
      <c r="K90" s="19" t="n"/>
      <c r="L90" s="15" t="n"/>
      <c r="M90" s="18" t="n"/>
      <c r="N90" s="19" t="n"/>
      <c r="O90" s="20" t="n"/>
      <c r="P90" s="20" t="n"/>
      <c r="Q90" s="15" t="n"/>
      <c r="R90" s="15" t="n"/>
      <c r="S90" s="17" t="n"/>
      <c r="T90" s="23">
        <f>IF($A90="","",IF(OR($S90="",$R90="Closed"),"",IFERROR($S90-Assumptions!$B$5,"")))</f>
        <v/>
      </c>
      <c r="U90" s="24">
        <f>IF($A90="","",IFERROR(IF($I90="","Set result",IF($R90="","Set status",IF($I90="Unable to Complete","Human review",IF(AND($R90&lt;&gt;"Closed",$S90=""),"Set follow-up",IF(AND($R90&lt;&gt;"Closed",$S90&lt;Assumptions!$B$5),"Past due",IF(AND($R90&lt;&gt;"Closed",$S90&lt;=Assumptions!$B$5+Assumptions!$B$4),"Due soon","")))))),"Check entry"))</f>
        <v/>
      </c>
      <c r="V90" s="12">
        <f>IF($A90="","",IF(COUNT($N90:$O90)=0,"",IFERROR($N90*Assumptions!$B$3+$O90,"")))</f>
        <v/>
      </c>
    </row>
    <row r="91" ht="22" customHeight="1">
      <c r="A91" s="15" t="n"/>
      <c r="B91" s="16" t="n"/>
      <c r="C91" s="15" t="n"/>
      <c r="D91" s="16" t="n"/>
      <c r="E91" s="15" t="n"/>
      <c r="F91" s="17" t="n"/>
      <c r="G91" s="15" t="n"/>
      <c r="H91" s="15" t="n"/>
      <c r="I91" s="15" t="n"/>
      <c r="J91" s="18" t="n"/>
      <c r="K91" s="19" t="n"/>
      <c r="L91" s="15" t="n"/>
      <c r="M91" s="18" t="n"/>
      <c r="N91" s="19" t="n"/>
      <c r="O91" s="20" t="n"/>
      <c r="P91" s="20" t="n"/>
      <c r="Q91" s="15" t="n"/>
      <c r="R91" s="15" t="n"/>
      <c r="S91" s="17" t="n"/>
      <c r="T91" s="21">
        <f>IF($A91="","",IF(OR($S91="",$R91="Closed"),"",IFERROR($S91-Assumptions!$B$5,"")))</f>
        <v/>
      </c>
      <c r="U91" s="22">
        <f>IF($A91="","",IFERROR(IF($I91="","Set result",IF($R91="","Set status",IF($I91="Unable to Complete","Human review",IF(AND($R91&lt;&gt;"Closed",$S91=""),"Set follow-up",IF(AND($R91&lt;&gt;"Closed",$S91&lt;Assumptions!$B$5),"Past due",IF(AND($R91&lt;&gt;"Closed",$S91&lt;=Assumptions!$B$5+Assumptions!$B$4),"Due soon","")))))),"Check entry"))</f>
        <v/>
      </c>
      <c r="V91" s="11">
        <f>IF($A91="","",IF(COUNT($N91:$O91)=0,"",IFERROR($N91*Assumptions!$B$3+$O91,"")))</f>
        <v/>
      </c>
    </row>
    <row r="92" ht="22" customHeight="1">
      <c r="A92" s="15" t="n"/>
      <c r="B92" s="16" t="n"/>
      <c r="C92" s="15" t="n"/>
      <c r="D92" s="16" t="n"/>
      <c r="E92" s="15" t="n"/>
      <c r="F92" s="17" t="n"/>
      <c r="G92" s="15" t="n"/>
      <c r="H92" s="15" t="n"/>
      <c r="I92" s="15" t="n"/>
      <c r="J92" s="18" t="n"/>
      <c r="K92" s="19" t="n"/>
      <c r="L92" s="15" t="n"/>
      <c r="M92" s="18" t="n"/>
      <c r="N92" s="19" t="n"/>
      <c r="O92" s="20" t="n"/>
      <c r="P92" s="20" t="n"/>
      <c r="Q92" s="15" t="n"/>
      <c r="R92" s="15" t="n"/>
      <c r="S92" s="17" t="n"/>
      <c r="T92" s="23">
        <f>IF($A92="","",IF(OR($S92="",$R92="Closed"),"",IFERROR($S92-Assumptions!$B$5,"")))</f>
        <v/>
      </c>
      <c r="U92" s="24">
        <f>IF($A92="","",IFERROR(IF($I92="","Set result",IF($R92="","Set status",IF($I92="Unable to Complete","Human review",IF(AND($R92&lt;&gt;"Closed",$S92=""),"Set follow-up",IF(AND($R92&lt;&gt;"Closed",$S92&lt;Assumptions!$B$5),"Past due",IF(AND($R92&lt;&gt;"Closed",$S92&lt;=Assumptions!$B$5+Assumptions!$B$4),"Due soon","")))))),"Check entry"))</f>
        <v/>
      </c>
      <c r="V92" s="12">
        <f>IF($A92="","",IF(COUNT($N92:$O92)=0,"",IFERROR($N92*Assumptions!$B$3+$O92,"")))</f>
        <v/>
      </c>
    </row>
    <row r="93" ht="22" customHeight="1">
      <c r="A93" s="15" t="n"/>
      <c r="B93" s="16" t="n"/>
      <c r="C93" s="15" t="n"/>
      <c r="D93" s="16" t="n"/>
      <c r="E93" s="15" t="n"/>
      <c r="F93" s="17" t="n"/>
      <c r="G93" s="15" t="n"/>
      <c r="H93" s="15" t="n"/>
      <c r="I93" s="15" t="n"/>
      <c r="J93" s="18" t="n"/>
      <c r="K93" s="19" t="n"/>
      <c r="L93" s="15" t="n"/>
      <c r="M93" s="18" t="n"/>
      <c r="N93" s="19" t="n"/>
      <c r="O93" s="20" t="n"/>
      <c r="P93" s="20" t="n"/>
      <c r="Q93" s="15" t="n"/>
      <c r="R93" s="15" t="n"/>
      <c r="S93" s="17" t="n"/>
      <c r="T93" s="21">
        <f>IF($A93="","",IF(OR($S93="",$R93="Closed"),"",IFERROR($S93-Assumptions!$B$5,"")))</f>
        <v/>
      </c>
      <c r="U93" s="22">
        <f>IF($A93="","",IFERROR(IF($I93="","Set result",IF($R93="","Set status",IF($I93="Unable to Complete","Human review",IF(AND($R93&lt;&gt;"Closed",$S93=""),"Set follow-up",IF(AND($R93&lt;&gt;"Closed",$S93&lt;Assumptions!$B$5),"Past due",IF(AND($R93&lt;&gt;"Closed",$S93&lt;=Assumptions!$B$5+Assumptions!$B$4),"Due soon","")))))),"Check entry"))</f>
        <v/>
      </c>
      <c r="V93" s="11">
        <f>IF($A93="","",IF(COUNT($N93:$O93)=0,"",IFERROR($N93*Assumptions!$B$3+$O93,"")))</f>
        <v/>
      </c>
    </row>
    <row r="94" ht="22" customHeight="1">
      <c r="A94" s="15" t="n"/>
      <c r="B94" s="16" t="n"/>
      <c r="C94" s="15" t="n"/>
      <c r="D94" s="16" t="n"/>
      <c r="E94" s="15" t="n"/>
      <c r="F94" s="17" t="n"/>
      <c r="G94" s="15" t="n"/>
      <c r="H94" s="15" t="n"/>
      <c r="I94" s="15" t="n"/>
      <c r="J94" s="18" t="n"/>
      <c r="K94" s="19" t="n"/>
      <c r="L94" s="15" t="n"/>
      <c r="M94" s="18" t="n"/>
      <c r="N94" s="19" t="n"/>
      <c r="O94" s="20" t="n"/>
      <c r="P94" s="20" t="n"/>
      <c r="Q94" s="15" t="n"/>
      <c r="R94" s="15" t="n"/>
      <c r="S94" s="17" t="n"/>
      <c r="T94" s="23">
        <f>IF($A94="","",IF(OR($S94="",$R94="Closed"),"",IFERROR($S94-Assumptions!$B$5,"")))</f>
        <v/>
      </c>
      <c r="U94" s="24">
        <f>IF($A94="","",IFERROR(IF($I94="","Set result",IF($R94="","Set status",IF($I94="Unable to Complete","Human review",IF(AND($R94&lt;&gt;"Closed",$S94=""),"Set follow-up",IF(AND($R94&lt;&gt;"Closed",$S94&lt;Assumptions!$B$5),"Past due",IF(AND($R94&lt;&gt;"Closed",$S94&lt;=Assumptions!$B$5+Assumptions!$B$4),"Due soon","")))))),"Check entry"))</f>
        <v/>
      </c>
      <c r="V94" s="12">
        <f>IF($A94="","",IF(COUNT($N94:$O94)=0,"",IFERROR($N94*Assumptions!$B$3+$O94,"")))</f>
        <v/>
      </c>
    </row>
    <row r="95" ht="22" customHeight="1">
      <c r="A95" s="15" t="n"/>
      <c r="B95" s="16" t="n"/>
      <c r="C95" s="15" t="n"/>
      <c r="D95" s="16" t="n"/>
      <c r="E95" s="15" t="n"/>
      <c r="F95" s="17" t="n"/>
      <c r="G95" s="15" t="n"/>
      <c r="H95" s="15" t="n"/>
      <c r="I95" s="15" t="n"/>
      <c r="J95" s="18" t="n"/>
      <c r="K95" s="19" t="n"/>
      <c r="L95" s="15" t="n"/>
      <c r="M95" s="18" t="n"/>
      <c r="N95" s="19" t="n"/>
      <c r="O95" s="20" t="n"/>
      <c r="P95" s="20" t="n"/>
      <c r="Q95" s="15" t="n"/>
      <c r="R95" s="15" t="n"/>
      <c r="S95" s="17" t="n"/>
      <c r="T95" s="21">
        <f>IF($A95="","",IF(OR($S95="",$R95="Closed"),"",IFERROR($S95-Assumptions!$B$5,"")))</f>
        <v/>
      </c>
      <c r="U95" s="22">
        <f>IF($A95="","",IFERROR(IF($I95="","Set result",IF($R95="","Set status",IF($I95="Unable to Complete","Human review",IF(AND($R95&lt;&gt;"Closed",$S95=""),"Set follow-up",IF(AND($R95&lt;&gt;"Closed",$S95&lt;Assumptions!$B$5),"Past due",IF(AND($R95&lt;&gt;"Closed",$S95&lt;=Assumptions!$B$5+Assumptions!$B$4),"Due soon","")))))),"Check entry"))</f>
        <v/>
      </c>
      <c r="V95" s="11">
        <f>IF($A95="","",IF(COUNT($N95:$O95)=0,"",IFERROR($N95*Assumptions!$B$3+$O95,"")))</f>
        <v/>
      </c>
    </row>
    <row r="96" ht="22" customHeight="1">
      <c r="A96" s="15" t="n"/>
      <c r="B96" s="16" t="n"/>
      <c r="C96" s="15" t="n"/>
      <c r="D96" s="16" t="n"/>
      <c r="E96" s="15" t="n"/>
      <c r="F96" s="17" t="n"/>
      <c r="G96" s="15" t="n"/>
      <c r="H96" s="15" t="n"/>
      <c r="I96" s="15" t="n"/>
      <c r="J96" s="18" t="n"/>
      <c r="K96" s="19" t="n"/>
      <c r="L96" s="15" t="n"/>
      <c r="M96" s="18" t="n"/>
      <c r="N96" s="19" t="n"/>
      <c r="O96" s="20" t="n"/>
      <c r="P96" s="20" t="n"/>
      <c r="Q96" s="15" t="n"/>
      <c r="R96" s="15" t="n"/>
      <c r="S96" s="17" t="n"/>
      <c r="T96" s="23">
        <f>IF($A96="","",IF(OR($S96="",$R96="Closed"),"",IFERROR($S96-Assumptions!$B$5,"")))</f>
        <v/>
      </c>
      <c r="U96" s="24">
        <f>IF($A96="","",IFERROR(IF($I96="","Set result",IF($R96="","Set status",IF($I96="Unable to Complete","Human review",IF(AND($R96&lt;&gt;"Closed",$S96=""),"Set follow-up",IF(AND($R96&lt;&gt;"Closed",$S96&lt;Assumptions!$B$5),"Past due",IF(AND($R96&lt;&gt;"Closed",$S96&lt;=Assumptions!$B$5+Assumptions!$B$4),"Due soon","")))))),"Check entry"))</f>
        <v/>
      </c>
      <c r="V96" s="12">
        <f>IF($A96="","",IF(COUNT($N96:$O96)=0,"",IFERROR($N96*Assumptions!$B$3+$O96,"")))</f>
        <v/>
      </c>
    </row>
    <row r="97" ht="22" customHeight="1">
      <c r="A97" s="15" t="n"/>
      <c r="B97" s="16" t="n"/>
      <c r="C97" s="15" t="n"/>
      <c r="D97" s="16" t="n"/>
      <c r="E97" s="15" t="n"/>
      <c r="F97" s="17" t="n"/>
      <c r="G97" s="15" t="n"/>
      <c r="H97" s="15" t="n"/>
      <c r="I97" s="15" t="n"/>
      <c r="J97" s="18" t="n"/>
      <c r="K97" s="19" t="n"/>
      <c r="L97" s="15" t="n"/>
      <c r="M97" s="18" t="n"/>
      <c r="N97" s="19" t="n"/>
      <c r="O97" s="20" t="n"/>
      <c r="P97" s="20" t="n"/>
      <c r="Q97" s="15" t="n"/>
      <c r="R97" s="15" t="n"/>
      <c r="S97" s="17" t="n"/>
      <c r="T97" s="21">
        <f>IF($A97="","",IF(OR($S97="",$R97="Closed"),"",IFERROR($S97-Assumptions!$B$5,"")))</f>
        <v/>
      </c>
      <c r="U97" s="22">
        <f>IF($A97="","",IFERROR(IF($I97="","Set result",IF($R97="","Set status",IF($I97="Unable to Complete","Human review",IF(AND($R97&lt;&gt;"Closed",$S97=""),"Set follow-up",IF(AND($R97&lt;&gt;"Closed",$S97&lt;Assumptions!$B$5),"Past due",IF(AND($R97&lt;&gt;"Closed",$S97&lt;=Assumptions!$B$5+Assumptions!$B$4),"Due soon","")))))),"Check entry"))</f>
        <v/>
      </c>
      <c r="V97" s="11">
        <f>IF($A97="","",IF(COUNT($N97:$O97)=0,"",IFERROR($N97*Assumptions!$B$3+$O97,"")))</f>
        <v/>
      </c>
    </row>
    <row r="98" ht="22" customHeight="1">
      <c r="A98" s="15" t="n"/>
      <c r="B98" s="16" t="n"/>
      <c r="C98" s="15" t="n"/>
      <c r="D98" s="16" t="n"/>
      <c r="E98" s="15" t="n"/>
      <c r="F98" s="17" t="n"/>
      <c r="G98" s="15" t="n"/>
      <c r="H98" s="15" t="n"/>
      <c r="I98" s="15" t="n"/>
      <c r="J98" s="18" t="n"/>
      <c r="K98" s="19" t="n"/>
      <c r="L98" s="15" t="n"/>
      <c r="M98" s="18" t="n"/>
      <c r="N98" s="19" t="n"/>
      <c r="O98" s="20" t="n"/>
      <c r="P98" s="20" t="n"/>
      <c r="Q98" s="15" t="n"/>
      <c r="R98" s="15" t="n"/>
      <c r="S98" s="17" t="n"/>
      <c r="T98" s="23">
        <f>IF($A98="","",IF(OR($S98="",$R98="Closed"),"",IFERROR($S98-Assumptions!$B$5,"")))</f>
        <v/>
      </c>
      <c r="U98" s="24">
        <f>IF($A98="","",IFERROR(IF($I98="","Set result",IF($R98="","Set status",IF($I98="Unable to Complete","Human review",IF(AND($R98&lt;&gt;"Closed",$S98=""),"Set follow-up",IF(AND($R98&lt;&gt;"Closed",$S98&lt;Assumptions!$B$5),"Past due",IF(AND($R98&lt;&gt;"Closed",$S98&lt;=Assumptions!$B$5+Assumptions!$B$4),"Due soon","")))))),"Check entry"))</f>
        <v/>
      </c>
      <c r="V98" s="12">
        <f>IF($A98="","",IF(COUNT($N98:$O98)=0,"",IFERROR($N98*Assumptions!$B$3+$O98,"")))</f>
        <v/>
      </c>
    </row>
    <row r="99" ht="22" customHeight="1">
      <c r="A99" s="15" t="n"/>
      <c r="B99" s="16" t="n"/>
      <c r="C99" s="15" t="n"/>
      <c r="D99" s="16" t="n"/>
      <c r="E99" s="15" t="n"/>
      <c r="F99" s="17" t="n"/>
      <c r="G99" s="15" t="n"/>
      <c r="H99" s="15" t="n"/>
      <c r="I99" s="15" t="n"/>
      <c r="J99" s="18" t="n"/>
      <c r="K99" s="19" t="n"/>
      <c r="L99" s="15" t="n"/>
      <c r="M99" s="18" t="n"/>
      <c r="N99" s="19" t="n"/>
      <c r="O99" s="20" t="n"/>
      <c r="P99" s="20" t="n"/>
      <c r="Q99" s="15" t="n"/>
      <c r="R99" s="15" t="n"/>
      <c r="S99" s="17" t="n"/>
      <c r="T99" s="21">
        <f>IF($A99="","",IF(OR($S99="",$R99="Closed"),"",IFERROR($S99-Assumptions!$B$5,"")))</f>
        <v/>
      </c>
      <c r="U99" s="22">
        <f>IF($A99="","",IFERROR(IF($I99="","Set result",IF($R99="","Set status",IF($I99="Unable to Complete","Human review",IF(AND($R99&lt;&gt;"Closed",$S99=""),"Set follow-up",IF(AND($R99&lt;&gt;"Closed",$S99&lt;Assumptions!$B$5),"Past due",IF(AND($R99&lt;&gt;"Closed",$S99&lt;=Assumptions!$B$5+Assumptions!$B$4),"Due soon","")))))),"Check entry"))</f>
        <v/>
      </c>
      <c r="V99" s="11">
        <f>IF($A99="","",IF(COUNT($N99:$O99)=0,"",IFERROR($N99*Assumptions!$B$3+$O99,"")))</f>
        <v/>
      </c>
    </row>
    <row r="100" ht="22" customHeight="1">
      <c r="A100" s="15" t="n"/>
      <c r="B100" s="16" t="n"/>
      <c r="C100" s="15" t="n"/>
      <c r="D100" s="16" t="n"/>
      <c r="E100" s="15" t="n"/>
      <c r="F100" s="17" t="n"/>
      <c r="G100" s="15" t="n"/>
      <c r="H100" s="15" t="n"/>
      <c r="I100" s="15" t="n"/>
      <c r="J100" s="18" t="n"/>
      <c r="K100" s="19" t="n"/>
      <c r="L100" s="15" t="n"/>
      <c r="M100" s="18" t="n"/>
      <c r="N100" s="19" t="n"/>
      <c r="O100" s="20" t="n"/>
      <c r="P100" s="20" t="n"/>
      <c r="Q100" s="15" t="n"/>
      <c r="R100" s="15" t="n"/>
      <c r="S100" s="17" t="n"/>
      <c r="T100" s="23">
        <f>IF($A100="","",IF(OR($S100="",$R100="Closed"),"",IFERROR($S100-Assumptions!$B$5,"")))</f>
        <v/>
      </c>
      <c r="U100" s="24">
        <f>IF($A100="","",IFERROR(IF($I100="","Set result",IF($R100="","Set status",IF($I100="Unable to Complete","Human review",IF(AND($R100&lt;&gt;"Closed",$S100=""),"Set follow-up",IF(AND($R100&lt;&gt;"Closed",$S100&lt;Assumptions!$B$5),"Past due",IF(AND($R100&lt;&gt;"Closed",$S100&lt;=Assumptions!$B$5+Assumptions!$B$4),"Due soon","")))))),"Check entry"))</f>
        <v/>
      </c>
      <c r="V100" s="12">
        <f>IF($A100="","",IF(COUNT($N100:$O100)=0,"",IFERROR($N100*Assumptions!$B$3+$O100,"")))</f>
        <v/>
      </c>
    </row>
    <row r="101" ht="22" customHeight="1">
      <c r="A101" s="15" t="n"/>
      <c r="B101" s="16" t="n"/>
      <c r="C101" s="15" t="n"/>
      <c r="D101" s="16" t="n"/>
      <c r="E101" s="15" t="n"/>
      <c r="F101" s="17" t="n"/>
      <c r="G101" s="15" t="n"/>
      <c r="H101" s="15" t="n"/>
      <c r="I101" s="15" t="n"/>
      <c r="J101" s="18" t="n"/>
      <c r="K101" s="19" t="n"/>
      <c r="L101" s="15" t="n"/>
      <c r="M101" s="18" t="n"/>
      <c r="N101" s="19" t="n"/>
      <c r="O101" s="20" t="n"/>
      <c r="P101" s="20" t="n"/>
      <c r="Q101" s="15" t="n"/>
      <c r="R101" s="15" t="n"/>
      <c r="S101" s="17" t="n"/>
      <c r="T101" s="21">
        <f>IF($A101="","",IF(OR($S101="",$R101="Closed"),"",IFERROR($S101-Assumptions!$B$5,"")))</f>
        <v/>
      </c>
      <c r="U101" s="22">
        <f>IF($A101="","",IFERROR(IF($I101="","Set result",IF($R101="","Set status",IF($I101="Unable to Complete","Human review",IF(AND($R101&lt;&gt;"Closed",$S101=""),"Set follow-up",IF(AND($R101&lt;&gt;"Closed",$S101&lt;Assumptions!$B$5),"Past due",IF(AND($R101&lt;&gt;"Closed",$S101&lt;=Assumptions!$B$5+Assumptions!$B$4),"Due soon","")))))),"Check entry"))</f>
        <v/>
      </c>
      <c r="V101" s="11">
        <f>IF($A101="","",IF(COUNT($N101:$O101)=0,"",IFERROR($N101*Assumptions!$B$3+$O101,"")))</f>
        <v/>
      </c>
    </row>
    <row r="102" ht="22" customHeight="1">
      <c r="A102" s="15" t="n"/>
      <c r="B102" s="16" t="n"/>
      <c r="C102" s="15" t="n"/>
      <c r="D102" s="16" t="n"/>
      <c r="E102" s="15" t="n"/>
      <c r="F102" s="17" t="n"/>
      <c r="G102" s="15" t="n"/>
      <c r="H102" s="15" t="n"/>
      <c r="I102" s="15" t="n"/>
      <c r="J102" s="18" t="n"/>
      <c r="K102" s="19" t="n"/>
      <c r="L102" s="15" t="n"/>
      <c r="M102" s="18" t="n"/>
      <c r="N102" s="19" t="n"/>
      <c r="O102" s="20" t="n"/>
      <c r="P102" s="20" t="n"/>
      <c r="Q102" s="15" t="n"/>
      <c r="R102" s="15" t="n"/>
      <c r="S102" s="17" t="n"/>
      <c r="T102" s="23">
        <f>IF($A102="","",IF(OR($S102="",$R102="Closed"),"",IFERROR($S102-Assumptions!$B$5,"")))</f>
        <v/>
      </c>
      <c r="U102" s="24">
        <f>IF($A102="","",IFERROR(IF($I102="","Set result",IF($R102="","Set status",IF($I102="Unable to Complete","Human review",IF(AND($R102&lt;&gt;"Closed",$S102=""),"Set follow-up",IF(AND($R102&lt;&gt;"Closed",$S102&lt;Assumptions!$B$5),"Past due",IF(AND($R102&lt;&gt;"Closed",$S102&lt;=Assumptions!$B$5+Assumptions!$B$4),"Due soon","")))))),"Check entry"))</f>
        <v/>
      </c>
      <c r="V102" s="12">
        <f>IF($A102="","",IF(COUNT($N102:$O102)=0,"",IFERROR($N102*Assumptions!$B$3+$O102,"")))</f>
        <v/>
      </c>
    </row>
    <row r="103" ht="22" customHeight="1">
      <c r="A103" s="15" t="n"/>
      <c r="B103" s="16" t="n"/>
      <c r="C103" s="15" t="n"/>
      <c r="D103" s="16" t="n"/>
      <c r="E103" s="15" t="n"/>
      <c r="F103" s="17" t="n"/>
      <c r="G103" s="15" t="n"/>
      <c r="H103" s="15" t="n"/>
      <c r="I103" s="15" t="n"/>
      <c r="J103" s="18" t="n"/>
      <c r="K103" s="19" t="n"/>
      <c r="L103" s="15" t="n"/>
      <c r="M103" s="18" t="n"/>
      <c r="N103" s="19" t="n"/>
      <c r="O103" s="20" t="n"/>
      <c r="P103" s="20" t="n"/>
      <c r="Q103" s="15" t="n"/>
      <c r="R103" s="15" t="n"/>
      <c r="S103" s="17" t="n"/>
      <c r="T103" s="21">
        <f>IF($A103="","",IF(OR($S103="",$R103="Closed"),"",IFERROR($S103-Assumptions!$B$5,"")))</f>
        <v/>
      </c>
      <c r="U103" s="22">
        <f>IF($A103="","",IFERROR(IF($I103="","Set result",IF($R103="","Set status",IF($I103="Unable to Complete","Human review",IF(AND($R103&lt;&gt;"Closed",$S103=""),"Set follow-up",IF(AND($R103&lt;&gt;"Closed",$S103&lt;Assumptions!$B$5),"Past due",IF(AND($R103&lt;&gt;"Closed",$S103&lt;=Assumptions!$B$5+Assumptions!$B$4),"Due soon","")))))),"Check entry"))</f>
        <v/>
      </c>
      <c r="V103" s="11">
        <f>IF($A103="","",IF(COUNT($N103:$O103)=0,"",IFERROR($N103*Assumptions!$B$3+$O103,"")))</f>
        <v/>
      </c>
    </row>
    <row r="104" ht="22" customHeight="1">
      <c r="A104" s="15" t="n"/>
      <c r="B104" s="16" t="n"/>
      <c r="C104" s="15" t="n"/>
      <c r="D104" s="16" t="n"/>
      <c r="E104" s="15" t="n"/>
      <c r="F104" s="17" t="n"/>
      <c r="G104" s="15" t="n"/>
      <c r="H104" s="15" t="n"/>
      <c r="I104" s="15" t="n"/>
      <c r="J104" s="18" t="n"/>
      <c r="K104" s="19" t="n"/>
      <c r="L104" s="15" t="n"/>
      <c r="M104" s="18" t="n"/>
      <c r="N104" s="19" t="n"/>
      <c r="O104" s="20" t="n"/>
      <c r="P104" s="20" t="n"/>
      <c r="Q104" s="15" t="n"/>
      <c r="R104" s="15" t="n"/>
      <c r="S104" s="17" t="n"/>
      <c r="T104" s="23">
        <f>IF($A104="","",IF(OR($S104="",$R104="Closed"),"",IFERROR($S104-Assumptions!$B$5,"")))</f>
        <v/>
      </c>
      <c r="U104" s="24">
        <f>IF($A104="","",IFERROR(IF($I104="","Set result",IF($R104="","Set status",IF($I104="Unable to Complete","Human review",IF(AND($R104&lt;&gt;"Closed",$S104=""),"Set follow-up",IF(AND($R104&lt;&gt;"Closed",$S104&lt;Assumptions!$B$5),"Past due",IF(AND($R104&lt;&gt;"Closed",$S104&lt;=Assumptions!$B$5+Assumptions!$B$4),"Due soon","")))))),"Check entry"))</f>
        <v/>
      </c>
      <c r="V104" s="12">
        <f>IF($A104="","",IF(COUNT($N104:$O104)=0,"",IFERROR($N104*Assumptions!$B$3+$O104,"")))</f>
        <v/>
      </c>
    </row>
  </sheetData>
  <autoFilter ref="A4:V104"/>
  <mergeCells count="1">
    <mergeCell ref="A1:V1"/>
  </mergeCells>
  <conditionalFormatting sqref="U5:U104">
    <cfRule type="expression" priority="1" dxfId="0" stopIfTrue="1">
      <formula>$U5="Past due"</formula>
    </cfRule>
    <cfRule type="expression" priority="2" dxfId="1" stopIfTrue="1">
      <formula>$U5="Due soon"</formula>
    </cfRule>
    <cfRule type="expression" priority="3" dxfId="1">
      <formula>OR($U5="Set result",$U5="Set status",$U5="Set follow-up",$U5="Human review",$U5="Check entry")</formula>
    </cfRule>
  </conditionalFormatting>
  <conditionalFormatting sqref="R5:R104">
    <cfRule type="expression" priority="4" dxfId="2">
      <formula>$R5="Closed"</formula>
    </cfRule>
  </conditionalFormatting>
  <conditionalFormatting sqref="I5:I104">
    <cfRule type="expression" priority="5" dxfId="0">
      <formula>$I5="Leak Confirmed"</formula>
    </cfRule>
  </conditionalFormatting>
  <conditionalFormatting sqref="K5:L104">
    <cfRule type="expression" priority="6" dxfId="1">
      <formula>OR(AND($K5&lt;&gt;"",$L5=""),AND($K5="",$L5&lt;&gt;""))</formula>
    </cfRule>
  </conditionalFormatting>
  <dataValidations count="11">
    <dataValidation sqref="A5:A104" showDropDown="0" showInputMessage="0" showErrorMessage="1" allowBlank="0" errorTitle="Duplicate inspection ID" error="Enter a unique inspection ID or leave the cell blank." type="custom" errorStyle="stop">
      <formula1>OR(A5="",COUNTIF($A$5:$A$104,A5)=1)</formula1>
    </dataValidation>
    <dataValidation sqref="F5:F104 S5:S104" showDropDown="0" showInputMessage="0" showErrorMessage="1" allowBlank="0" errorTitle="Date outside the allowed range" error="Enter a date within the editable date limits on Assumptions." type="date" errorStyle="stop" operator="between">
      <formula1>INDIRECT("'Assumptions'!$B$6")</formula1>
      <formula2>INDIRECT("'Assumptions'!$B$7")</formula2>
    </dataValidation>
    <dataValidation sqref="G5:G104" showDropDown="0" showInputMessage="0" showErrorMessage="1" allowBlank="0" errorTitle="Choose a listed refrigerant" error="Select a refrigerant from the list or edit the list on Assumptions." type="list" errorStyle="stop">
      <formula1>INDIRECT("'Assumptions'!$I$12:$I$19")</formula1>
    </dataValidation>
    <dataValidation sqref="H5:H104" showDropDown="0" showInputMessage="0" showErrorMessage="1" allowBlank="0" errorTitle="Choose a test method" error="Select a test method from the editable list on Assumptions." type="list" errorStyle="stop">
      <formula1>INDIRECT("'Assumptions'!$D$12:$D$19")</formula1>
    </dataValidation>
    <dataValidation sqref="I5:I104" showDropDown="0" showInputMessage="0" showErrorMessage="1" allowBlank="0" errorTitle="Choose an inspection result" error="Select an inspection result from the editable list on Assumptions." type="list" errorStyle="stop">
      <formula1>INDIRECT("'Assumptions'!$E$12:$E$19")</formula1>
    </dataValidation>
    <dataValidation sqref="K5:K104" showDropDown="0" showInputMessage="0" showErrorMessage="1" allowBlank="0" errorTitle="Check leak quantity" error="Enter zero or a positive quantity within the editable limit." type="decimal" errorStyle="stop" operator="between">
      <formula1>0</formula1>
      <formula2>INDIRECT("'Assumptions'!$B$8")</formula2>
    </dataValidation>
    <dataValidation sqref="L5:L104" showDropDown="0" showInputMessage="0" showErrorMessage="1" allowBlank="0" errorTitle="Choose a quantity unit" error="Select a unit from the editable list on Assumptions." type="list" errorStyle="stop">
      <formula1>INDIRECT("'Assumptions'!$F$12:$F$19")</formula1>
    </dataValidation>
    <dataValidation sqref="N5:N104" showDropDown="0" showInputMessage="0" showErrorMessage="1" allowBlank="0" errorTitle="Check labor hours" error="Enter zero or positive labor hours within the editable limit." type="decimal" errorStyle="stop" operator="between">
      <formula1>0</formula1>
      <formula2>INDIRECT("'Assumptions'!$B$9")</formula2>
    </dataValidation>
    <dataValidation sqref="O5:P104" showDropDown="0" showInputMessage="0" showErrorMessage="1" allowBlank="0" errorTitle="Check the amount" error="Enter zero or a positive dollar amount." type="decimal" errorStyle="stop" operator="greaterThanOrEqual">
      <formula1>0</formula1>
    </dataValidation>
    <dataValidation sqref="Q5:Q104" showDropDown="0" showInputMessage="0" showErrorMessage="1" allowBlank="0" errorTitle="Choose responsibility" error="Select a responsibility from the editable list on Assumptions." type="list" errorStyle="stop">
      <formula1>INDIRECT("'Assumptions'!$G$12:$G$19")</formula1>
    </dataValidation>
    <dataValidation sqref="R5:R104" showDropDown="0" showInputMessage="0" showErrorMessage="1" allowBlank="0" errorTitle="Choose a work status" error="Select a work status from the editable list on Assumptions." type="list" errorStyle="stop">
      <formula1>INDIRECT("'Assumptions'!$H$12:$H$19")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E87524"/>
    <outlinePr summaryBelow="1" summaryRight="1"/>
    <pageSetUpPr/>
  </sheetPr>
  <dimension ref="A1:I19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" customWidth="1" min="3" max="3"/>
    <col width="22" customWidth="1" min="4" max="4"/>
    <col width="22" customWidth="1" min="5" max="5"/>
    <col width="12" customWidth="1" min="6" max="6"/>
    <col width="18" customWidth="1" min="7" max="7"/>
    <col width="22" customWidth="1" min="8" max="8"/>
    <col width="19" customWidth="1" min="9" max="9"/>
  </cols>
  <sheetData>
    <row r="1" ht="28" customHeight="1">
      <c r="A1" s="1" t="inlineStr">
        <is>
          <t>Assumptions and Editable Lists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2" customHeight="1">
      <c r="A2" s="4" t="inlineStr">
        <is>
          <t>Peach cells are editable. Limits support consistent entry and do not represent engineering, pricing, or compliance requirements.</t>
        </is>
      </c>
    </row>
    <row r="3" ht="26" customHeight="1">
      <c r="A3" s="25" t="inlineStr">
        <is>
          <t>Labor Rate for Estimate ($/hour)</t>
        </is>
      </c>
      <c r="B3" s="20" t="n">
        <v>95</v>
      </c>
    </row>
    <row r="4" ht="26" customHeight="1">
      <c r="A4" s="25" t="inlineStr">
        <is>
          <t>Due Soon Window (days)</t>
        </is>
      </c>
      <c r="B4" s="26" t="n">
        <v>7</v>
      </c>
    </row>
    <row r="5" ht="26" customHeight="1">
      <c r="A5" s="25" t="inlineStr">
        <is>
          <t>Report As-Of Date</t>
        </is>
      </c>
      <c r="B5" s="17" t="n">
        <v>46277</v>
      </c>
    </row>
    <row r="6" ht="26" customHeight="1">
      <c r="A6" s="25" t="inlineStr">
        <is>
          <t>Earliest Allowed Date</t>
        </is>
      </c>
      <c r="B6" s="17" t="n">
        <v>44452</v>
      </c>
    </row>
    <row r="7" ht="26" customHeight="1">
      <c r="A7" s="25" t="inlineStr">
        <is>
          <t>Latest Allowed Date</t>
        </is>
      </c>
      <c r="B7" s="17" t="n">
        <v>47007</v>
      </c>
    </row>
    <row r="8" ht="26" customHeight="1">
      <c r="A8" s="25" t="inlineStr">
        <is>
          <t>Maximum Entered Leak Quantity</t>
        </is>
      </c>
      <c r="B8" s="19" t="n">
        <v>500</v>
      </c>
    </row>
    <row r="9" ht="26" customHeight="1">
      <c r="A9" s="25" t="inlineStr">
        <is>
          <t>Maximum Labor Hours per Inspection</t>
        </is>
      </c>
      <c r="B9" s="19" t="n">
        <v>24</v>
      </c>
    </row>
    <row r="10"/>
    <row r="11" ht="32" customHeight="1">
      <c r="D11" s="14" t="inlineStr">
        <is>
          <t>Test Method</t>
        </is>
      </c>
      <c r="E11" s="14" t="inlineStr">
        <is>
          <t>Inspection Result</t>
        </is>
      </c>
      <c r="F11" s="14" t="inlineStr">
        <is>
          <t>Unit</t>
        </is>
      </c>
      <c r="G11" s="14" t="inlineStr">
        <is>
          <t>Responsibility</t>
        </is>
      </c>
      <c r="H11" s="14" t="inlineStr">
        <is>
          <t>Work Status</t>
        </is>
      </c>
      <c r="I11" s="14" t="inlineStr">
        <is>
          <t>Refrigerant</t>
        </is>
      </c>
    </row>
    <row r="12" ht="23" customHeight="1">
      <c r="D12" s="16" t="inlineStr">
        <is>
          <t>Electronic Detector</t>
        </is>
      </c>
      <c r="E12" s="16" t="inlineStr">
        <is>
          <t>No Leak Found</t>
        </is>
      </c>
      <c r="F12" s="16" t="inlineStr">
        <is>
          <t>lb</t>
        </is>
      </c>
      <c r="G12" s="16" t="inlineStr">
        <is>
          <t>Customer</t>
        </is>
      </c>
      <c r="H12" s="16" t="inlineStr">
        <is>
          <t>Open</t>
        </is>
      </c>
      <c r="I12" s="16" t="inlineStr">
        <is>
          <t>R-410A</t>
        </is>
      </c>
    </row>
    <row r="13" ht="23" customHeight="1">
      <c r="D13" s="16" t="inlineStr">
        <is>
          <t>Bubble Solution</t>
        </is>
      </c>
      <c r="E13" s="16" t="inlineStr">
        <is>
          <t>Leak Suspected</t>
        </is>
      </c>
      <c r="F13" s="16" t="inlineStr">
        <is>
          <t>oz</t>
        </is>
      </c>
      <c r="G13" s="16" t="inlineStr">
        <is>
          <t>Contractor</t>
        </is>
      </c>
      <c r="H13" s="16" t="inlineStr">
        <is>
          <t>Action Planned</t>
        </is>
      </c>
      <c r="I13" s="16" t="inlineStr">
        <is>
          <t>R-22</t>
        </is>
      </c>
    </row>
    <row r="14" ht="23" customHeight="1">
      <c r="D14" s="16" t="inlineStr">
        <is>
          <t>Nitrogen Pressure</t>
        </is>
      </c>
      <c r="E14" s="16" t="inlineStr">
        <is>
          <t>Leak Confirmed</t>
        </is>
      </c>
      <c r="F14" s="16" t="n"/>
      <c r="G14" s="16" t="inlineStr">
        <is>
          <t>Manufacturer</t>
        </is>
      </c>
      <c r="H14" s="16" t="inlineStr">
        <is>
          <t>Follow-Up Scheduled</t>
        </is>
      </c>
      <c r="I14" s="16" t="inlineStr">
        <is>
          <t>R-32</t>
        </is>
      </c>
    </row>
    <row r="15" ht="23" customHeight="1">
      <c r="D15" s="16" t="inlineStr">
        <is>
          <t>Ultrasonic</t>
        </is>
      </c>
      <c r="E15" s="16" t="inlineStr">
        <is>
          <t>Unable to Complete</t>
        </is>
      </c>
      <c r="F15" s="16" t="n"/>
      <c r="G15" s="16" t="inlineStr">
        <is>
          <t>To Review</t>
        </is>
      </c>
      <c r="H15" s="16" t="inlineStr">
        <is>
          <t>Monitoring</t>
        </is>
      </c>
      <c r="I15" s="16" t="inlineStr">
        <is>
          <t>R-134a</t>
        </is>
      </c>
    </row>
    <row r="16" ht="23" customHeight="1">
      <c r="D16" s="16" t="inlineStr">
        <is>
          <t>UV Dye</t>
        </is>
      </c>
      <c r="E16" s="16" t="n"/>
      <c r="F16" s="16" t="n"/>
      <c r="G16" s="16" t="inlineStr">
        <is>
          <t>Not Assigned</t>
        </is>
      </c>
      <c r="H16" s="16" t="inlineStr">
        <is>
          <t>Closed</t>
        </is>
      </c>
      <c r="I16" s="16" t="inlineStr">
        <is>
          <t>R-454B</t>
        </is>
      </c>
    </row>
    <row r="17" ht="23" customHeight="1">
      <c r="D17" s="16" t="inlineStr">
        <is>
          <t>Visual Inspection</t>
        </is>
      </c>
      <c r="E17" s="16" t="n"/>
      <c r="F17" s="16" t="n"/>
      <c r="G17" s="16" t="n"/>
      <c r="H17" s="16" t="n"/>
      <c r="I17" s="16" t="inlineStr">
        <is>
          <t>R-407C</t>
        </is>
      </c>
    </row>
    <row r="18" ht="23" customHeight="1">
      <c r="D18" s="16" t="n"/>
      <c r="E18" s="16" t="n"/>
      <c r="F18" s="16" t="n"/>
      <c r="G18" s="16" t="n"/>
      <c r="H18" s="16" t="n"/>
      <c r="I18" s="16" t="inlineStr">
        <is>
          <t>R-404A</t>
        </is>
      </c>
    </row>
    <row r="19" ht="23" customHeight="1">
      <c r="D19" s="16" t="n"/>
      <c r="E19" s="16" t="n"/>
      <c r="F19" s="16" t="n"/>
      <c r="G19" s="16" t="n"/>
      <c r="H19" s="16" t="n"/>
      <c r="I19" s="16" t="inlineStr">
        <is>
          <t>Other / Unknown</t>
        </is>
      </c>
    </row>
  </sheetData>
  <mergeCells count="1">
    <mergeCell ref="A1:I1"/>
  </mergeCells>
  <conditionalFormatting sqref="B5">
    <cfRule type="expression" priority="1" dxfId="0">
      <formula>OR($B$5&lt;$B$6,$B$5&gt;$B$7)</formula>
    </cfRule>
  </conditionalFormatting>
  <conditionalFormatting sqref="B6:B7">
    <cfRule type="expression" priority="2" dxfId="0">
      <formula>$B$6&gt;$B$7</formula>
    </cfRule>
  </conditionalFormatting>
  <dataValidations count="6">
    <dataValidation sqref="B3" showDropDown="0" showInputMessage="0" showErrorMessage="1" allowBlank="0" errorTitle="Check the labor rate" error="Enter zero or a positive labor rate." type="decimal" errorStyle="stop" operator="greaterThanOrEqual">
      <formula1>0</formula1>
    </dataValidation>
    <dataValidation sqref="B4" showDropDown="0" showInputMessage="0" showErrorMessage="1" allowBlank="0" errorTitle="Check the warning window" error="Enter a whole number from 0 through 365." type="whole" errorStyle="stop" operator="between">
      <formula1>0</formula1>
      <formula2>365</formula2>
    </dataValidation>
    <dataValidation sqref="B5" showDropDown="0" showInputMessage="0" showErrorMessage="1" allowBlank="0" errorTitle="Check the as-of date" error="Enter a date between the earliest and latest allowed dates." type="date" errorStyle="stop" operator="between">
      <formula1>$B$6</formula1>
      <formula2>$B$7</formula2>
    </dataValidation>
    <dataValidation sqref="B6:B7" showDropDown="0" showInputMessage="0" showErrorMessage="1" allowBlank="0" errorTitle="Check the date limit" error="Enter a date from 01/01/2000 through 12/31/2100." type="date" errorStyle="stop" operator="between">
      <formula1>DATE(2000,1,1)</formula1>
      <formula2>DATE(2100,12,31)</formula2>
    </dataValidation>
    <dataValidation sqref="B8" showDropDown="0" showInputMessage="0" showErrorMessage="1" allowBlank="0" errorTitle="Check the quantity limit" error="Enter a quantity limit greater than zero." type="decimal" errorStyle="stop" operator="greaterThan">
      <formula1>0</formula1>
    </dataValidation>
    <dataValidation sqref="B9" showDropDown="0" showInputMessage="0" showErrorMessage="1" allowBlank="0" errorTitle="Check the labor limit" error="Enter a labor-hour limit greater than zero." type="decimal" errorStyle="stop" operator="greaterThan">
      <formula1>0</formula1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HVAC Contractor</dc:creator>
  <dc:title xmlns:dc="http://purl.org/dc/elements/1.1/">HVAC Leak Inspection Log</dc:title>
  <dc:subject xmlns:dc="http://purl.org/dc/elements/1.1/">Fictional HVAC leak inspection records</dc:subject>
  <dcterms:created xmlns:dcterms="http://purl.org/dc/terms/" xmlns:xsi="http://www.w3.org/2001/XMLSchema-instance" xsi:type="dcterms:W3CDTF">2026-09-12T10:26:36Z</dcterms:created>
  <dcterms:modified xmlns:dcterms="http://purl.org/dc/terms/" xmlns:xsi="http://www.w3.org/2001/XMLSchema-instance" xsi:type="dcterms:W3CDTF">2026-09-12T10:26:36+00:00Z</dcterms:modified>
</cp:coreProperties>
</file>