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stimate Lin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'Estimate Lines'!$A$4:$O$104</definedName>
  </definedNames>
  <calcPr calcId="124519" calcMode="auto" fullCalcOnLoad="1" calcOnSave="1" forceFullCalc="1"/>
</workbook>
</file>

<file path=xl/styles.xml><?xml version="1.0" encoding="utf-8"?>
<styleSheet xmlns="http://schemas.openxmlformats.org/spreadsheetml/2006/main">
  <numFmts count="5">
    <numFmt numFmtId="164" formatCode="0.0"/>
    <numFmt numFmtId="165" formatCode="$#,##0.00;[Red]-$#,##0.00"/>
    <numFmt numFmtId="166" formatCode="mm/dd/yyyy"/>
    <numFmt numFmtId="167" formatCode="0.##"/>
    <numFmt numFmtId="168" formatCode="0.0%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5F6F76"/>
      <sz val="9"/>
    </font>
    <font>
      <name val="Aptos"/>
      <b val="1"/>
      <color rgb="00FFFFFF"/>
      <sz val="10"/>
    </font>
    <font>
      <name val="Aptos"/>
      <b val="1"/>
      <color rgb="00243746"/>
      <sz val="10"/>
    </font>
    <font>
      <name val="Aptos"/>
      <color rgb="00243746"/>
      <sz val="10"/>
    </font>
    <font>
      <name val="Aptos"/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1F6F7"/>
      </patternFill>
    </fill>
    <fill>
      <patternFill patternType="solid">
        <fgColor rgb="00FFF1DE"/>
      </patternFill>
    </fill>
    <fill>
      <patternFill patternType="solid">
        <fgColor rgb="00FFFFFF"/>
      </patternFill>
    </fill>
    <fill>
      <patternFill patternType="solid">
        <fgColor rgb="0026734D"/>
      </patternFill>
    </fill>
  </fills>
  <borders count="2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top" wrapText="1"/>
    </xf>
    <xf numFmtId="164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165" fontId="6" fillId="7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left" vertical="top" wrapText="1"/>
    </xf>
    <xf numFmtId="166" fontId="5" fillId="5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3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  <xf numFmtId="167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8" fontId="5" fillId="4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/>
    </xf>
    <xf numFmtId="168" fontId="5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68" fontId="5" fillId="5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left" vertical="center"/>
    </xf>
    <xf numFmtId="165" fontId="6" fillId="7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7" fontId="5" fillId="5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8" fontId="5" fillId="4" borderId="1" applyAlignment="1" pivotButton="0" quotePrefix="0" xfId="0">
      <alignment horizontal="right" vertical="center"/>
    </xf>
    <xf numFmtId="168" fontId="5" fillId="6" borderId="1" applyAlignment="1" pivotButton="0" quotePrefix="0" xfId="0">
      <alignment horizontal="right" vertical="center"/>
    </xf>
    <xf numFmtId="168" fontId="5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C6532F"/>
        </patternFill>
      </fill>
    </dxf>
    <dxf>
      <font>
        <name val="Aptos"/>
        <b val="1"/>
        <color rgb="00FFFFFF"/>
        <sz val="10"/>
      </font>
      <fill>
        <patternFill patternType="solid">
          <fgColor rgb="0026734D"/>
        </patternFill>
      </fill>
    </dxf>
    <dxf>
      <font>
        <name val="Aptos"/>
        <b val="1"/>
        <color rgb="00FFFFFF"/>
        <sz val="10"/>
      </font>
      <fill>
        <patternFill patternType="solid">
          <fgColor rgb="00E8752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Included Price by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'Summary'!B16</f>
            </strRef>
          </tx>
          <spPr>
            <a:solidFill xmlns:a="http://schemas.openxmlformats.org/drawingml/2006/main">
              <a:srgbClr val="E87524"/>
            </a:solidFill>
            <a:ln xmlns:a="http://schemas.openxmlformats.org/drawingml/2006/main">
              <a:solidFill>
                <a:srgbClr val="16324F"/>
              </a:solidFill>
              <a:prstDash val="solid"/>
            </a:ln>
          </spPr>
          <cat>
            <numRef>
              <f>'Summary'!$A$17:$A$24</f>
            </numRef>
          </cat>
          <val>
            <numRef>
              <f>'Summary'!$B$17:$B$24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Estimated Price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14</row>
      <rowOff>0</rowOff>
    </from>
    <ext cx="3024000" cy="187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4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35" customWidth="1" min="2" max="2"/>
    <col width="9" customWidth="1" min="3" max="3"/>
    <col width="21" customWidth="1" min="4" max="4"/>
    <col width="16" customWidth="1" min="5" max="5"/>
    <col width="3" customWidth="1" min="6" max="6"/>
    <col width="25" customWidth="1" min="7" max="7"/>
    <col width="30" customWidth="1" min="8" max="8"/>
    <col hidden="1" width="13" customWidth="1" min="10" max="10"/>
    <col hidden="1" width="13" customWidth="1" min="11" max="11"/>
    <col hidden="1" width="13" customWidth="1" min="12" max="12"/>
    <col hidden="1" width="13" customWidth="1" min="13" max="13"/>
  </cols>
  <sheetData>
    <row r="1" ht="30" customHeight="1">
      <c r="A1" s="1" t="inlineStr">
        <is>
          <t>Fictional Summit Breeze HVAC — Heat Pump Installation Estimate</t>
        </is>
      </c>
    </row>
    <row r="2" ht="30" customHeight="1">
      <c r="A2" s="2" t="inlineStr">
        <is>
          <t>Planning estimate only. Review site conditions, scope, equipment selections, allowances, and local requirements before use.</t>
        </is>
      </c>
      <c r="J2">
        <f>Assumptions!$B$13</f>
        <v/>
      </c>
      <c r="K2">
        <f>Assumptions!$B$14</f>
        <v/>
      </c>
      <c r="L2">
        <f>Assumptions!$B$15</f>
        <v/>
      </c>
      <c r="M2">
        <f>Assumptions!$B$16</f>
        <v/>
      </c>
    </row>
    <row r="3"/>
    <row r="4">
      <c r="A4" s="3" t="inlineStr">
        <is>
          <t>Estimate Details</t>
        </is>
      </c>
      <c r="B4" s="3" t="n"/>
      <c r="D4" s="3" t="inlineStr">
        <is>
          <t>Estimate Indicators</t>
        </is>
      </c>
      <c r="E4" s="3" t="n"/>
      <c r="G4" s="3" t="inlineStr">
        <is>
          <t>Human Checks</t>
        </is>
      </c>
      <c r="H4" s="3" t="n"/>
    </row>
    <row r="5">
      <c r="A5" s="4" t="inlineStr">
        <is>
          <t>Customer</t>
        </is>
      </c>
      <c r="B5" s="5" t="inlineStr">
        <is>
          <t>Fictional Customer — Juniper House</t>
        </is>
      </c>
      <c r="D5" s="4" t="inlineStr">
        <is>
          <t>Included Lines</t>
        </is>
      </c>
      <c r="E5" s="6">
        <f>IF(COUNTA('Estimate Lines'!$E$5:$E$104)=0,"",COUNTIFS('Estimate Lines'!$E$5:$E$104,"&lt;&gt;",'Estimate Lines'!$O$5:$O$104,"Included"))</f>
        <v/>
      </c>
      <c r="G5" s="4" t="inlineStr">
        <is>
          <t>Estimate Review</t>
        </is>
      </c>
      <c r="H5" s="7">
        <f>IF($B$12="","Enter estimate status",IF($B$12="Ready for Review","Review estimate details","Working status"))</f>
        <v/>
      </c>
    </row>
    <row r="6">
      <c r="A6" s="4" t="inlineStr">
        <is>
          <t>Job</t>
        </is>
      </c>
      <c r="B6" s="5" t="inlineStr">
        <is>
          <t>Fictional Juniper Heat Pump Replacement</t>
        </is>
      </c>
      <c r="D6" s="4" t="inlineStr">
        <is>
          <t>Labor Hours</t>
        </is>
      </c>
      <c r="E6" s="33">
        <f>IF($E$5="","",SUMIFS('Estimate Lines'!$H$5:$H$104,'Estimate Lines'!$O$5:$O$104,"Included"))</f>
        <v/>
      </c>
      <c r="G6" s="4" t="inlineStr">
        <is>
          <t>Total Review</t>
        </is>
      </c>
      <c r="H6" s="7">
        <f>IF($E$10="","Enter complete estimate lines",IF($E$10&gt;Assumptions!$B$8,"Review total above limit","Within review limit"))</f>
        <v/>
      </c>
    </row>
    <row r="7">
      <c r="A7" s="4" t="inlineStr">
        <is>
          <t>Job Site</t>
        </is>
      </c>
      <c r="B7" s="5" t="inlineStr">
        <is>
          <t>100 Example Way, Fictional City, CO 80000</t>
        </is>
      </c>
      <c r="D7" s="4" t="inlineStr">
        <is>
          <t>Estimated Cost</t>
        </is>
      </c>
      <c r="E7" s="34">
        <f>IF(OR($E$5="",$H$10&gt;0),"",SUMIFS('Estimate Lines'!$L$5:$L$104,'Estimate Lines'!$O$5:$O$104,"Included"))</f>
        <v/>
      </c>
      <c r="G7" s="4" t="inlineStr">
        <is>
          <t>Labor Review</t>
        </is>
      </c>
      <c r="H7" s="7">
        <f>IF($E$6="","",IF($E$6&gt;Assumptions!$B$9,"Review labor hours","Within labor review limit"))</f>
        <v/>
      </c>
    </row>
    <row r="8">
      <c r="A8" s="4" t="inlineStr">
        <is>
          <t>Proposed Equipment</t>
        </is>
      </c>
      <c r="B8" s="5" t="inlineStr">
        <is>
          <t>Fictional Aurora HP-36 with AH-36</t>
        </is>
      </c>
      <c r="D8" s="4" t="inlineStr">
        <is>
          <t>Base Price</t>
        </is>
      </c>
      <c r="E8" s="34">
        <f>IF(OR($E$5="",$H$10&gt;0),"",SUMIFS('Estimate Lines'!$M$5:$M$104,'Estimate Lines'!$O$5:$O$104,"Included"))</f>
        <v/>
      </c>
      <c r="G8" s="4" t="inlineStr">
        <is>
          <t>Allowance Review</t>
        </is>
      </c>
      <c r="H8" s="7">
        <f>IF($E$5="","",IF(COUNTIFS('Estimate Lines'!$C$5:$C$104,"Permits/Allowances",'Estimate Lines'!$O$5:$O$104,"Included")&gt;0,"Verify included allowance","No included allowance"))</f>
        <v/>
      </c>
    </row>
    <row r="9">
      <c r="A9" s="4" t="inlineStr">
        <is>
          <t>System Capacity</t>
        </is>
      </c>
      <c r="B9" s="35" t="n">
        <v>3</v>
      </c>
      <c r="C9" s="11" t="inlineStr">
        <is>
          <t>tons</t>
        </is>
      </c>
      <c r="D9" s="4" t="inlineStr">
        <is>
          <t>Contingency</t>
        </is>
      </c>
      <c r="E9" s="34">
        <f>IF($E$8="","",IFERROR($E$8*Assumptions!$B$7,""))</f>
        <v/>
      </c>
      <c r="G9" s="4" t="inlineStr">
        <is>
          <t>Status Mix</t>
        </is>
      </c>
      <c r="H9" s="7">
        <f>IF($E$5="","",IF(COUNTIF('Estimate Lines'!$O$5:$O$104,"Optional")+COUNTIF('Estimate Lines'!$O$5:$O$104,"Excluded")&gt;0,"Review: "&amp;COUNTIF('Estimate Lines'!$O$5:$O$104,"Optional")&amp;" optional / "&amp;COUNTIF('Estimate Lines'!$O$5:$O$104,"Excluded")&amp;" excluded","No optional or excluded lines"))</f>
        <v/>
      </c>
    </row>
    <row r="10">
      <c r="A10" s="4" t="inlineStr">
        <is>
          <t>Technician</t>
        </is>
      </c>
      <c r="B10" s="5" t="inlineStr">
        <is>
          <t>Fictional Technician — Avery Sample</t>
        </is>
      </c>
      <c r="D10" s="4" t="inlineStr">
        <is>
          <t>Estimated Total</t>
        </is>
      </c>
      <c r="E10" s="36">
        <f>IF(OR($E$8="",$E$9=""),"",SUM($E$8:$E$9))</f>
        <v/>
      </c>
      <c r="G10" s="4" t="inlineStr">
        <is>
          <t>Missing Required Fields</t>
        </is>
      </c>
      <c r="H10" s="13">
        <f>IF(COUNTA('Estimate Lines'!$E$5:$E$104)=0,"",SUM(COUNTIFS('Estimate Lines'!$E$5:$E$104,"&lt;&gt;",'Estimate Lines'!$B$5:$B$104,""),COUNTIFS('Estimate Lines'!$E$5:$E$104,"&lt;&gt;",'Estimate Lines'!$C$5:$C$104,""),COUNTIFS('Estimate Lines'!$E$5:$E$104,"&lt;&gt;",'Estimate Lines'!$D$5:$D$104,""),COUNTIFS('Estimate Lines'!$E$5:$E$104,"&lt;&gt;",'Estimate Lines'!$F$5:$F$104,""),COUNTIFS('Estimate Lines'!$E$5:$E$104,"&lt;&gt;",'Estimate Lines'!$G$5:$G$104,""),COUNTIFS('Estimate Lines'!$E$5:$E$104,"&lt;&gt;",'Estimate Lines'!$H$5:$H$104,""),COUNTIFS('Estimate Lines'!$E$5:$E$104,"&lt;&gt;",'Estimate Lines'!$I$5:$I$104,""),COUNTIFS('Estimate Lines'!$E$5:$E$104,"&lt;&gt;",'Estimate Lines'!$N$5:$N$104,""),COUNTIFS('Estimate Lines'!$E$5:$E$104,"&lt;&gt;",'Estimate Lines'!$O$5:$O$104,"")))</f>
        <v/>
      </c>
    </row>
    <row r="11">
      <c r="A11" s="4" t="inlineStr">
        <is>
          <t>Estimate Date</t>
        </is>
      </c>
      <c r="B11" s="14" t="n">
        <v>46276</v>
      </c>
      <c r="D11" s="4" t="inlineStr">
        <is>
          <t>Price per Ton</t>
        </is>
      </c>
      <c r="E11" s="34">
        <f>IF($E$10="","",IFERROR($E$10/$B$9,""))</f>
        <v/>
      </c>
      <c r="G11" s="4" t="inlineStr">
        <is>
          <t>Line Date Issues</t>
        </is>
      </c>
      <c r="H11" s="13">
        <f>IF($E$5="","",SUM(COUNTIFS('Estimate Lines'!$E$5:$E$104,"&lt;&gt;",'Estimate Lines'!$B$5:$B$104,"&lt;&gt;",'Estimate Lines'!$B$5:$B$104,"&lt;"&amp;Assumptions!$B$15),COUNTIFS('Estimate Lines'!$E$5:$E$104,"&lt;&gt;",'Estimate Lines'!$B$5:$B$104,"&lt;&gt;",'Estimate Lines'!$B$5:$B$104,"&gt;"&amp;Assumptions!$B$16)))</f>
        <v/>
      </c>
    </row>
    <row r="12">
      <c r="A12" s="4" t="inlineStr">
        <is>
          <t>Estimate Status</t>
        </is>
      </c>
      <c r="B12" s="5" t="inlineStr">
        <is>
          <t>Draft</t>
        </is>
      </c>
      <c r="D12" s="4" t="inlineStr">
        <is>
          <t>Optional Price</t>
        </is>
      </c>
      <c r="E12" s="34">
        <f>IF(OR($E$5="",$H$10&gt;0),"",SUMIFS('Estimate Lines'!$M$5:$M$104,'Estimate Lines'!$O$5:$O$104,"Optional"))</f>
        <v/>
      </c>
      <c r="G12" s="4" t="inlineStr">
        <is>
          <t>Unconfirmed Responsibility</t>
        </is>
      </c>
      <c r="H12" s="13">
        <f>IF($E$5="","",COUNTIFS('Estimate Lines'!$E$5:$E$104,"&lt;&gt;",'Estimate Lines'!$N$5:$N$104,"To Be Confirmed"))</f>
        <v/>
      </c>
    </row>
    <row r="13"/>
    <row r="14"/>
    <row r="15"/>
    <row r="16">
      <c r="A16" s="3" t="inlineStr">
        <is>
          <t>Included Price by Category</t>
        </is>
      </c>
      <c r="B16" s="3" t="inlineStr">
        <is>
          <t>Estimated Price</t>
        </is>
      </c>
    </row>
    <row r="17">
      <c r="A17" s="15" t="inlineStr">
        <is>
          <t>Outdoor Equipment</t>
        </is>
      </c>
      <c r="B17" s="37">
        <f>IF($E$8="","",SUMIFS('Estimate Lines'!$M$5:$M$104,'Estimate Lines'!$C$5:$C$104,$A17,'Estimate Lines'!$O$5:$O$104,"Included"))</f>
        <v/>
      </c>
    </row>
    <row r="18">
      <c r="A18" s="17" t="inlineStr">
        <is>
          <t>Indoor Equipment</t>
        </is>
      </c>
      <c r="B18" s="34">
        <f>IF($E$8="","",SUMIFS('Estimate Lines'!$M$5:$M$104,'Estimate Lines'!$C$5:$C$104,$A18,'Estimate Lines'!$O$5:$O$104,"Included"))</f>
        <v/>
      </c>
    </row>
    <row r="19">
      <c r="A19" s="15" t="inlineStr">
        <is>
          <t>Refrigerant/Line Set</t>
        </is>
      </c>
      <c r="B19" s="37">
        <f>IF($E$8="","",SUMIFS('Estimate Lines'!$M$5:$M$104,'Estimate Lines'!$C$5:$C$104,$A19,'Estimate Lines'!$O$5:$O$104,"Included"))</f>
        <v/>
      </c>
    </row>
    <row r="20">
      <c r="A20" s="17" t="inlineStr">
        <is>
          <t>Electrical</t>
        </is>
      </c>
      <c r="B20" s="34">
        <f>IF($E$8="","",SUMIFS('Estimate Lines'!$M$5:$M$104,'Estimate Lines'!$C$5:$C$104,$A20,'Estimate Lines'!$O$5:$O$104,"Included"))</f>
        <v/>
      </c>
    </row>
    <row r="21">
      <c r="A21" s="15" t="inlineStr">
        <is>
          <t>Controls</t>
        </is>
      </c>
      <c r="B21" s="37">
        <f>IF($E$8="","",SUMIFS('Estimate Lines'!$M$5:$M$104,'Estimate Lines'!$C$5:$C$104,$A21,'Estimate Lines'!$O$5:$O$104,"Included"))</f>
        <v/>
      </c>
    </row>
    <row r="22">
      <c r="A22" s="17" t="inlineStr">
        <is>
          <t>Labor</t>
        </is>
      </c>
      <c r="B22" s="34">
        <f>IF($E$8="","",SUMIFS('Estimate Lines'!$M$5:$M$104,'Estimate Lines'!$C$5:$C$104,$A22,'Estimate Lines'!$O$5:$O$104,"Included"))</f>
        <v/>
      </c>
    </row>
    <row r="23">
      <c r="A23" s="15" t="inlineStr">
        <is>
          <t>Permits/Allowances</t>
        </is>
      </c>
      <c r="B23" s="37">
        <f>IF($E$8="","",SUMIFS('Estimate Lines'!$M$5:$M$104,'Estimate Lines'!$C$5:$C$104,$A23,'Estimate Lines'!$O$5:$O$104,"Included"))</f>
        <v/>
      </c>
    </row>
    <row r="24">
      <c r="A24" s="17" t="inlineStr">
        <is>
          <t>Other</t>
        </is>
      </c>
      <c r="B24" s="34">
        <f>IF($E$8="","",SUMIFS('Estimate Lines'!$M$5:$M$104,'Estimate Lines'!$C$5:$C$104,$A24,'Estimate Lines'!$O$5:$O$104,"Included"))</f>
        <v/>
      </c>
    </row>
  </sheetData>
  <mergeCells count="1">
    <mergeCell ref="A1:H1"/>
  </mergeCells>
  <conditionalFormatting sqref="H5:H9">
    <cfRule type="expression" priority="1" dxfId="0">
      <formula>OR(IFERROR(ISNUMBER(SEARCH("Review",H5)),FALSE),IFERROR(ISNUMBER(SEARCH("Enter",H5)),FALSE),IFERROR(ISNUMBER(SEARCH("Verify",H5)),FALSE))</formula>
    </cfRule>
  </conditionalFormatting>
  <conditionalFormatting sqref="H10:H12">
    <cfRule type="expression" priority="2" dxfId="0">
      <formula>AND(ISNUMBER(H10),H10&gt;0)</formula>
    </cfRule>
  </conditionalFormatting>
  <dataValidations count="3">
    <dataValidation sqref="B9" showDropDown="0" showInputMessage="0" showErrorMessage="0" allowBlank="0" errorTitle="Capacity Check" error="Enter a capacity within the editable range on the Assumptions sheet." promptTitle="System Capacity" prompt="Enter nominal system capacity in tons." type="decimal" operator="between">
      <formula1>=$J$2</formula1>
      <formula2>=$K$2</formula2>
    </dataValidation>
    <dataValidation sqref="B11" showDropDown="0" showInputMessage="0" showErrorMessage="0" allowBlank="0" errorTitle="Date Check" error="Enter a date within the editable planning range on the Assumptions sheet." type="date" operator="between">
      <formula1>=$L$2</formula1>
      <formula2>=$M$2</formula2>
    </dataValidation>
    <dataValidation sqref="B12" showDropDown="0" showInputMessage="0" showErrorMessage="0" allowBlank="0" errorTitle="Status Check" error="Select a listed estimate status." type="list">
      <formula1>"Draft,Ready for Review,On Hold,Accepted,Declined"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23" customWidth="1" min="3" max="3"/>
    <col width="27" customWidth="1" min="4" max="4"/>
    <col width="42" customWidth="1" min="5" max="5"/>
    <col width="11" customWidth="1" min="6" max="6"/>
    <col width="9" customWidth="1" min="7" max="7"/>
    <col width="13" customWidth="1" min="8" max="8"/>
    <col width="14" customWidth="1" min="9" max="9"/>
    <col width="14" customWidth="1" min="10" max="10"/>
    <col width="11" customWidth="1" min="11" max="11"/>
    <col width="16" customWidth="1" min="12" max="12"/>
    <col width="16" customWidth="1" min="13" max="13"/>
    <col width="19" customWidth="1" min="14" max="14"/>
    <col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</cols>
  <sheetData>
    <row r="1" ht="30" customHeight="1">
      <c r="A1" s="18" t="inlineStr">
        <is>
          <t>Heat Pump Installation Estimate Lines</t>
        </is>
      </c>
      <c r="B1" s="19" t="n"/>
      <c r="C1" s="19" t="n"/>
      <c r="D1" s="19" t="n"/>
      <c r="E1" s="19" t="n"/>
      <c r="F1" s="19" t="n"/>
      <c r="G1" s="19" t="n"/>
      <c r="H1" s="19" t="n"/>
      <c r="I1" s="19" t="n"/>
      <c r="J1" s="19" t="n"/>
      <c r="K1" s="19" t="n"/>
      <c r="L1" s="19" t="n"/>
      <c r="M1" s="19" t="n"/>
      <c r="N1" s="19" t="n"/>
      <c r="O1" s="19" t="n"/>
    </row>
    <row r="2" ht="30" customHeight="1">
      <c r="A2" s="2" t="inlineStr">
        <is>
          <t>Enter orange cells. Rates and review limits come from Assumptions. Optional and excluded lines are not included in the estimated total.</t>
        </is>
      </c>
      <c r="P2">
        <f>Assumptions!$B$10</f>
        <v/>
      </c>
      <c r="Q2">
        <f>Assumptions!$B$11</f>
        <v/>
      </c>
      <c r="R2">
        <f>Assumptions!$B$12</f>
        <v/>
      </c>
      <c r="S2">
        <f>Assumptions!$B$15</f>
        <v/>
      </c>
      <c r="T2">
        <f>Assumptions!$B$16</f>
        <v/>
      </c>
    </row>
    <row r="3"/>
    <row r="4">
      <c r="A4" s="20" t="inlineStr">
        <is>
          <t>Line</t>
        </is>
      </c>
      <c r="B4" s="20" t="inlineStr">
        <is>
          <t>Line Date</t>
        </is>
      </c>
      <c r="C4" s="20" t="inlineStr">
        <is>
          <t>Category</t>
        </is>
      </c>
      <c r="D4" s="20" t="inlineStr">
        <is>
          <t>Equipment / Item</t>
        </is>
      </c>
      <c r="E4" s="20" t="inlineStr">
        <is>
          <t>Description</t>
        </is>
      </c>
      <c r="F4" s="20" t="inlineStr">
        <is>
          <t>Quantity</t>
        </is>
      </c>
      <c r="G4" s="20" t="inlineStr">
        <is>
          <t>Unit</t>
        </is>
      </c>
      <c r="H4" s="20" t="inlineStr">
        <is>
          <t>Labor Hours</t>
        </is>
      </c>
      <c r="I4" s="20" t="inlineStr">
        <is>
          <t>Unit Cost</t>
        </is>
      </c>
      <c r="J4" s="20" t="inlineStr">
        <is>
          <t>Labor Rate</t>
        </is>
      </c>
      <c r="K4" s="20" t="inlineStr">
        <is>
          <t>Markup</t>
        </is>
      </c>
      <c r="L4" s="20" t="inlineStr">
        <is>
          <t>Estimated Cost</t>
        </is>
      </c>
      <c r="M4" s="20" t="inlineStr">
        <is>
          <t>Estimated Price</t>
        </is>
      </c>
      <c r="N4" s="20" t="inlineStr">
        <is>
          <t>Responsibility</t>
        </is>
      </c>
      <c r="O4" s="20" t="inlineStr">
        <is>
          <t>Status</t>
        </is>
      </c>
    </row>
    <row r="5" ht="22" customHeight="1">
      <c r="A5" s="21">
        <f>IF($E5="","",ROW()-4)</f>
        <v/>
      </c>
      <c r="B5" s="22" t="n">
        <v>46276</v>
      </c>
      <c r="C5" s="5" t="inlineStr">
        <is>
          <t>Outdoor Equipment</t>
        </is>
      </c>
      <c r="D5" s="5" t="inlineStr">
        <is>
          <t>Fictional Aurora HP-36</t>
        </is>
      </c>
      <c r="E5" s="5" t="inlineStr">
        <is>
          <t>36,000 Btu/h inverter outdoor heat pump</t>
        </is>
      </c>
      <c r="F5" s="38" t="n">
        <v>1</v>
      </c>
      <c r="G5" s="24" t="inlineStr">
        <is>
          <t>each</t>
        </is>
      </c>
      <c r="H5" s="39" t="n">
        <v>6</v>
      </c>
      <c r="I5" s="40" t="n">
        <v>7850</v>
      </c>
      <c r="J5" s="37">
        <f>IF($E5="","",Assumptions!$B$5)</f>
        <v/>
      </c>
      <c r="K5" s="41">
        <f>IF($E5="","",Assumptions!$B$6)</f>
        <v/>
      </c>
      <c r="L5" s="37">
        <f>IF(OR($E5="",$F5="",$H5="",$I5=""),"",IFERROR($F5*$I5+$H5*$J5,""))</f>
        <v/>
      </c>
      <c r="M5" s="37">
        <f>IF($L5="","",IFERROR($L5*(1+$K5),""))</f>
        <v/>
      </c>
      <c r="N5" s="24" t="inlineStr">
        <is>
          <t>Contractor</t>
        </is>
      </c>
      <c r="O5" s="24" t="inlineStr">
        <is>
          <t>Included</t>
        </is>
      </c>
    </row>
    <row r="6" ht="22" customHeight="1">
      <c r="A6" s="28">
        <f>IF($E6="","",ROW()-4)</f>
        <v/>
      </c>
      <c r="B6" s="22" t="n">
        <v>46276</v>
      </c>
      <c r="C6" s="5" t="inlineStr">
        <is>
          <t>Indoor Equipment</t>
        </is>
      </c>
      <c r="D6" s="5" t="inlineStr">
        <is>
          <t>Fictional Aurora AH-36</t>
        </is>
      </c>
      <c r="E6" s="5" t="inlineStr">
        <is>
          <t>Matching variable-speed indoor air handler</t>
        </is>
      </c>
      <c r="F6" s="38" t="n">
        <v>1</v>
      </c>
      <c r="G6" s="24" t="inlineStr">
        <is>
          <t>each</t>
        </is>
      </c>
      <c r="H6" s="39" t="n">
        <v>6</v>
      </c>
      <c r="I6" s="40" t="n">
        <v>3800</v>
      </c>
      <c r="J6" s="34">
        <f>IF($E6="","",Assumptions!$B$5)</f>
        <v/>
      </c>
      <c r="K6" s="42">
        <f>IF($E6="","",Assumptions!$B$6)</f>
        <v/>
      </c>
      <c r="L6" s="34">
        <f>IF(OR($E6="",$F6="",$H6="",$I6=""),"",IFERROR($F6*$I6+$H6*$J6,""))</f>
        <v/>
      </c>
      <c r="M6" s="34">
        <f>IF($L6="","",IFERROR($L6*(1+$K6),""))</f>
        <v/>
      </c>
      <c r="N6" s="24" t="inlineStr">
        <is>
          <t>Contractor</t>
        </is>
      </c>
      <c r="O6" s="24" t="inlineStr">
        <is>
          <t>Included</t>
        </is>
      </c>
    </row>
    <row r="7" ht="22" customHeight="1">
      <c r="A7" s="21">
        <f>IF($E7="","",ROW()-4)</f>
        <v/>
      </c>
      <c r="B7" s="22" t="n">
        <v>46276</v>
      </c>
      <c r="C7" s="5" t="inlineStr">
        <is>
          <t>Refrigerant/Line Set</t>
        </is>
      </c>
      <c r="D7" s="5" t="inlineStr">
        <is>
          <t>Generic planning material</t>
        </is>
      </c>
      <c r="E7" s="5" t="inlineStr">
        <is>
          <t>Insulated line set, fittings, and protection</t>
        </is>
      </c>
      <c r="F7" s="38" t="n">
        <v>50</v>
      </c>
      <c r="G7" s="24" t="inlineStr">
        <is>
          <t>ft</t>
        </is>
      </c>
      <c r="H7" s="39" t="n">
        <v>5</v>
      </c>
      <c r="I7" s="40" t="n">
        <v>18</v>
      </c>
      <c r="J7" s="37">
        <f>IF($E7="","",Assumptions!$B$5)</f>
        <v/>
      </c>
      <c r="K7" s="41">
        <f>IF($E7="","",Assumptions!$B$6)</f>
        <v/>
      </c>
      <c r="L7" s="37">
        <f>IF(OR($E7="",$F7="",$H7="",$I7=""),"",IFERROR($F7*$I7+$H7*$J7,""))</f>
        <v/>
      </c>
      <c r="M7" s="37">
        <f>IF($L7="","",IFERROR($L7*(1+$K7),""))</f>
        <v/>
      </c>
      <c r="N7" s="24" t="inlineStr">
        <is>
          <t>Contractor</t>
        </is>
      </c>
      <c r="O7" s="24" t="inlineStr">
        <is>
          <t>Included</t>
        </is>
      </c>
    </row>
    <row r="8" ht="22" customHeight="1">
      <c r="A8" s="28">
        <f>IF($E8="","",ROW()-4)</f>
        <v/>
      </c>
      <c r="B8" s="22" t="n">
        <v>46276</v>
      </c>
      <c r="C8" s="5" t="inlineStr">
        <is>
          <t>Electrical</t>
        </is>
      </c>
      <c r="D8" s="5" t="inlineStr">
        <is>
          <t>Electrical scope allowance</t>
        </is>
      </c>
      <c r="E8" s="5" t="inlineStr">
        <is>
          <t>Disconnect, circuit, breaker, and wiring allowance</t>
        </is>
      </c>
      <c r="F8" s="38" t="n">
        <v>1</v>
      </c>
      <c r="G8" s="24" t="inlineStr">
        <is>
          <t>lot</t>
        </is>
      </c>
      <c r="H8" s="39" t="n">
        <v>6</v>
      </c>
      <c r="I8" s="40" t="n">
        <v>1250</v>
      </c>
      <c r="J8" s="34">
        <f>IF($E8="","",Assumptions!$B$5)</f>
        <v/>
      </c>
      <c r="K8" s="42">
        <f>IF($E8="","",Assumptions!$B$6)</f>
        <v/>
      </c>
      <c r="L8" s="34">
        <f>IF(OR($E8="",$F8="",$H8="",$I8=""),"",IFERROR($F8*$I8+$H8*$J8,""))</f>
        <v/>
      </c>
      <c r="M8" s="34">
        <f>IF($L8="","",IFERROR($L8*(1+$K8),""))</f>
        <v/>
      </c>
      <c r="N8" s="24" t="inlineStr">
        <is>
          <t>Contractor</t>
        </is>
      </c>
      <c r="O8" s="24" t="inlineStr">
        <is>
          <t>Included</t>
        </is>
      </c>
    </row>
    <row r="9" ht="22" customHeight="1">
      <c r="A9" s="21">
        <f>IF($E9="","",ROW()-4)</f>
        <v/>
      </c>
      <c r="B9" s="22" t="n">
        <v>46276</v>
      </c>
      <c r="C9" s="5" t="inlineStr">
        <is>
          <t>Controls</t>
        </is>
      </c>
      <c r="D9" s="5" t="inlineStr">
        <is>
          <t>Fictional Northstar T-1</t>
        </is>
      </c>
      <c r="E9" s="5" t="inlineStr">
        <is>
          <t>Heat pump thermostat and control setup</t>
        </is>
      </c>
      <c r="F9" s="38" t="n">
        <v>1</v>
      </c>
      <c r="G9" s="24" t="inlineStr">
        <is>
          <t>each</t>
        </is>
      </c>
      <c r="H9" s="39" t="n">
        <v>2</v>
      </c>
      <c r="I9" s="40" t="n">
        <v>420</v>
      </c>
      <c r="J9" s="37">
        <f>IF($E9="","",Assumptions!$B$5)</f>
        <v/>
      </c>
      <c r="K9" s="41">
        <f>IF($E9="","",Assumptions!$B$6)</f>
        <v/>
      </c>
      <c r="L9" s="37">
        <f>IF(OR($E9="",$F9="",$H9="",$I9=""),"",IFERROR($F9*$I9+$H9*$J9,""))</f>
        <v/>
      </c>
      <c r="M9" s="37">
        <f>IF($L9="","",IFERROR($L9*(1+$K9),""))</f>
        <v/>
      </c>
      <c r="N9" s="24" t="inlineStr">
        <is>
          <t>Contractor</t>
        </is>
      </c>
      <c r="O9" s="24" t="inlineStr">
        <is>
          <t>Included</t>
        </is>
      </c>
    </row>
    <row r="10" ht="22" customHeight="1">
      <c r="A10" s="28">
        <f>IF($E10="","",ROW()-4)</f>
        <v/>
      </c>
      <c r="B10" s="22" t="n">
        <v>46276</v>
      </c>
      <c r="C10" s="5" t="inlineStr">
        <is>
          <t>Labor</t>
        </is>
      </c>
      <c r="D10" s="5" t="inlineStr">
        <is>
          <t>Field labor</t>
        </is>
      </c>
      <c r="E10" s="5" t="inlineStr">
        <is>
          <t>Removal, equipment setting, connections, and startup labor</t>
        </is>
      </c>
      <c r="F10" s="38" t="n">
        <v>1</v>
      </c>
      <c r="G10" s="24" t="inlineStr">
        <is>
          <t>lot</t>
        </is>
      </c>
      <c r="H10" s="39" t="n">
        <v>20</v>
      </c>
      <c r="I10" s="40" t="n">
        <v>0</v>
      </c>
      <c r="J10" s="34">
        <f>IF($E10="","",Assumptions!$B$5)</f>
        <v/>
      </c>
      <c r="K10" s="42">
        <f>IF($E10="","",Assumptions!$B$6)</f>
        <v/>
      </c>
      <c r="L10" s="34">
        <f>IF(OR($E10="",$F10="",$H10="",$I10=""),"",IFERROR($F10*$I10+$H10*$J10,""))</f>
        <v/>
      </c>
      <c r="M10" s="34">
        <f>IF($L10="","",IFERROR($L10*(1+$K10),""))</f>
        <v/>
      </c>
      <c r="N10" s="24" t="inlineStr">
        <is>
          <t>Contractor</t>
        </is>
      </c>
      <c r="O10" s="24" t="inlineStr">
        <is>
          <t>Included</t>
        </is>
      </c>
    </row>
    <row r="11" ht="22" customHeight="1">
      <c r="A11" s="21">
        <f>IF($E11="","",ROW()-4)</f>
        <v/>
      </c>
      <c r="B11" s="22" t="n">
        <v>46276</v>
      </c>
      <c r="C11" s="5" t="inlineStr">
        <is>
          <t>Permits/Allowances</t>
        </is>
      </c>
      <c r="D11" s="5" t="inlineStr">
        <is>
          <t>Permit allowance</t>
        </is>
      </c>
      <c r="E11" s="5" t="inlineStr">
        <is>
          <t>Local permit fee allowance; amount requires human review</t>
        </is>
      </c>
      <c r="F11" s="38" t="n">
        <v>1</v>
      </c>
      <c r="G11" s="24" t="inlineStr">
        <is>
          <t>lot</t>
        </is>
      </c>
      <c r="H11" s="39" t="n">
        <v>0</v>
      </c>
      <c r="I11" s="40" t="n">
        <v>650</v>
      </c>
      <c r="J11" s="37">
        <f>IF($E11="","",Assumptions!$B$5)</f>
        <v/>
      </c>
      <c r="K11" s="41">
        <f>IF($E11="","",Assumptions!$B$6)</f>
        <v/>
      </c>
      <c r="L11" s="37">
        <f>IF(OR($E11="",$F11="",$H11="",$I11=""),"",IFERROR($F11*$I11+$H11*$J11,""))</f>
        <v/>
      </c>
      <c r="M11" s="37">
        <f>IF($L11="","",IFERROR($L11*(1+$K11),""))</f>
        <v/>
      </c>
      <c r="N11" s="24" t="inlineStr">
        <is>
          <t>To Be Confirmed</t>
        </is>
      </c>
      <c r="O11" s="24" t="inlineStr">
        <is>
          <t>Included</t>
        </is>
      </c>
    </row>
    <row r="12" ht="22" customHeight="1">
      <c r="A12" s="28">
        <f>IF($E12="","",ROW()-4)</f>
        <v/>
      </c>
      <c r="B12" s="22" t="n">
        <v>46276</v>
      </c>
      <c r="C12" s="5" t="inlineStr">
        <is>
          <t>Other</t>
        </is>
      </c>
      <c r="D12" s="5" t="inlineStr">
        <is>
          <t>Generic planning material</t>
        </is>
      </c>
      <c r="E12" s="5" t="inlineStr">
        <is>
          <t>Condensate drain materials and supports</t>
        </is>
      </c>
      <c r="F12" s="38" t="n">
        <v>1</v>
      </c>
      <c r="G12" s="24" t="inlineStr">
        <is>
          <t>lot</t>
        </is>
      </c>
      <c r="H12" s="39" t="n">
        <v>3</v>
      </c>
      <c r="I12" s="40" t="n">
        <v>380</v>
      </c>
      <c r="J12" s="34">
        <f>IF($E12="","",Assumptions!$B$5)</f>
        <v/>
      </c>
      <c r="K12" s="42">
        <f>IF($E12="","",Assumptions!$B$6)</f>
        <v/>
      </c>
      <c r="L12" s="34">
        <f>IF(OR($E12="",$F12="",$H12="",$I12=""),"",IFERROR($F12*$I12+$H12*$J12,""))</f>
        <v/>
      </c>
      <c r="M12" s="34">
        <f>IF($L12="","",IFERROR($L12*(1+$K12),""))</f>
        <v/>
      </c>
      <c r="N12" s="24" t="inlineStr">
        <is>
          <t>Contractor</t>
        </is>
      </c>
      <c r="O12" s="24" t="inlineStr">
        <is>
          <t>Included</t>
        </is>
      </c>
    </row>
    <row r="13" ht="22" customHeight="1">
      <c r="A13" s="21">
        <f>IF($E13="","",ROW()-4)</f>
        <v/>
      </c>
      <c r="B13" s="22" t="n">
        <v>46276</v>
      </c>
      <c r="C13" s="5" t="inlineStr">
        <is>
          <t>Other</t>
        </is>
      </c>
      <c r="D13" s="5" t="inlineStr">
        <is>
          <t>Generic planning material</t>
        </is>
      </c>
      <c r="E13" s="5" t="inlineStr">
        <is>
          <t>Outdoor equipment pad, vibration isolation, and whip</t>
        </is>
      </c>
      <c r="F13" s="38" t="n">
        <v>1</v>
      </c>
      <c r="G13" s="24" t="inlineStr">
        <is>
          <t>lot</t>
        </is>
      </c>
      <c r="H13" s="39" t="n">
        <v>2</v>
      </c>
      <c r="I13" s="40" t="n">
        <v>340</v>
      </c>
      <c r="J13" s="37">
        <f>IF($E13="","",Assumptions!$B$5)</f>
        <v/>
      </c>
      <c r="K13" s="41">
        <f>IF($E13="","",Assumptions!$B$6)</f>
        <v/>
      </c>
      <c r="L13" s="37">
        <f>IF(OR($E13="",$F13="",$H13="",$I13=""),"",IFERROR($F13*$I13+$H13*$J13,""))</f>
        <v/>
      </c>
      <c r="M13" s="37">
        <f>IF($L13="","",IFERROR($L13*(1+$K13),""))</f>
        <v/>
      </c>
      <c r="N13" s="24" t="inlineStr">
        <is>
          <t>Contractor</t>
        </is>
      </c>
      <c r="O13" s="24" t="inlineStr">
        <is>
          <t>Included</t>
        </is>
      </c>
    </row>
    <row r="14" ht="22" customHeight="1">
      <c r="A14" s="28">
        <f>IF($E14="","",ROW()-4)</f>
        <v/>
      </c>
      <c r="B14" s="22" t="n">
        <v>46276</v>
      </c>
      <c r="C14" s="5" t="inlineStr">
        <is>
          <t>Controls</t>
        </is>
      </c>
      <c r="D14" s="5" t="inlineStr">
        <is>
          <t>Optional fictional zone kit</t>
        </is>
      </c>
      <c r="E14" s="5" t="inlineStr">
        <is>
          <t>Optional two-zone control allowance</t>
        </is>
      </c>
      <c r="F14" s="38" t="n">
        <v>1</v>
      </c>
      <c r="G14" s="24" t="inlineStr">
        <is>
          <t>lot</t>
        </is>
      </c>
      <c r="H14" s="39" t="n">
        <v>8</v>
      </c>
      <c r="I14" s="40" t="n">
        <v>1800</v>
      </c>
      <c r="J14" s="34">
        <f>IF($E14="","",Assumptions!$B$5)</f>
        <v/>
      </c>
      <c r="K14" s="42">
        <f>IF($E14="","",Assumptions!$B$6)</f>
        <v/>
      </c>
      <c r="L14" s="34">
        <f>IF(OR($E14="",$F14="",$H14="",$I14=""),"",IFERROR($F14*$I14+$H14*$J14,""))</f>
        <v/>
      </c>
      <c r="M14" s="34">
        <f>IF($L14="","",IFERROR($L14*(1+$K14),""))</f>
        <v/>
      </c>
      <c r="N14" s="24" t="inlineStr">
        <is>
          <t>Contractor</t>
        </is>
      </c>
      <c r="O14" s="24" t="inlineStr">
        <is>
          <t>Optional</t>
        </is>
      </c>
    </row>
    <row r="15" ht="22" customHeight="1">
      <c r="A15" s="21">
        <f>IF($E15="","",ROW()-4)</f>
        <v/>
      </c>
      <c r="B15" s="22" t="n">
        <v>46276</v>
      </c>
      <c r="C15" s="5" t="inlineStr">
        <is>
          <t>Other</t>
        </is>
      </c>
      <c r="D15" s="5" t="inlineStr">
        <is>
          <t>Excluded planning scope</t>
        </is>
      </c>
      <c r="E15" s="5" t="inlineStr">
        <is>
          <t>Beyond-scope duct reconstruction by customer</t>
        </is>
      </c>
      <c r="F15" s="38" t="n">
        <v>1</v>
      </c>
      <c r="G15" s="24" t="inlineStr">
        <is>
          <t>lot</t>
        </is>
      </c>
      <c r="H15" s="39" t="n">
        <v>0</v>
      </c>
      <c r="I15" s="40" t="n">
        <v>0</v>
      </c>
      <c r="J15" s="37">
        <f>IF($E15="","",Assumptions!$B$5)</f>
        <v/>
      </c>
      <c r="K15" s="41">
        <f>IF($E15="","",Assumptions!$B$6)</f>
        <v/>
      </c>
      <c r="L15" s="37">
        <f>IF(OR($E15="",$F15="",$H15="",$I15=""),"",IFERROR($F15*$I15+$H15*$J15,""))</f>
        <v/>
      </c>
      <c r="M15" s="37">
        <f>IF($L15="","",IFERROR($L15*(1+$K15),""))</f>
        <v/>
      </c>
      <c r="N15" s="24" t="inlineStr">
        <is>
          <t>Customer</t>
        </is>
      </c>
      <c r="O15" s="24" t="inlineStr">
        <is>
          <t>Excluded</t>
        </is>
      </c>
    </row>
    <row r="16" ht="22" customHeight="1">
      <c r="A16" s="28">
        <f>IF($E16="","",ROW()-4)</f>
        <v/>
      </c>
      <c r="B16" s="22" t="n"/>
      <c r="C16" s="5" t="n"/>
      <c r="D16" s="5" t="n"/>
      <c r="E16" s="5" t="n"/>
      <c r="F16" s="38" t="n"/>
      <c r="G16" s="24" t="n"/>
      <c r="H16" s="39" t="n"/>
      <c r="I16" s="40" t="n"/>
      <c r="J16" s="34">
        <f>IF($E16="","",Assumptions!$B$5)</f>
        <v/>
      </c>
      <c r="K16" s="42">
        <f>IF($E16="","",Assumptions!$B$6)</f>
        <v/>
      </c>
      <c r="L16" s="34">
        <f>IF(OR($E16="",$F16="",$H16="",$I16=""),"",IFERROR($F16*$I16+$H16*$J16,""))</f>
        <v/>
      </c>
      <c r="M16" s="34">
        <f>IF($L16="","",IFERROR($L16*(1+$K16),""))</f>
        <v/>
      </c>
      <c r="N16" s="24" t="n"/>
      <c r="O16" s="24" t="n"/>
    </row>
    <row r="17" ht="22" customHeight="1">
      <c r="A17" s="21">
        <f>IF($E17="","",ROW()-4)</f>
        <v/>
      </c>
      <c r="B17" s="22" t="n"/>
      <c r="C17" s="5" t="n"/>
      <c r="D17" s="5" t="n"/>
      <c r="E17" s="5" t="n"/>
      <c r="F17" s="38" t="n"/>
      <c r="G17" s="24" t="n"/>
      <c r="H17" s="39" t="n"/>
      <c r="I17" s="40" t="n"/>
      <c r="J17" s="37">
        <f>IF($E17="","",Assumptions!$B$5)</f>
        <v/>
      </c>
      <c r="K17" s="41">
        <f>IF($E17="","",Assumptions!$B$6)</f>
        <v/>
      </c>
      <c r="L17" s="37">
        <f>IF(OR($E17="",$F17="",$H17="",$I17=""),"",IFERROR($F17*$I17+$H17*$J17,""))</f>
        <v/>
      </c>
      <c r="M17" s="37">
        <f>IF($L17="","",IFERROR($L17*(1+$K17),""))</f>
        <v/>
      </c>
      <c r="N17" s="24" t="n"/>
      <c r="O17" s="24" t="n"/>
    </row>
    <row r="18" ht="22" customHeight="1">
      <c r="A18" s="28">
        <f>IF($E18="","",ROW()-4)</f>
        <v/>
      </c>
      <c r="B18" s="22" t="n"/>
      <c r="C18" s="5" t="n"/>
      <c r="D18" s="5" t="n"/>
      <c r="E18" s="5" t="n"/>
      <c r="F18" s="38" t="n"/>
      <c r="G18" s="24" t="n"/>
      <c r="H18" s="39" t="n"/>
      <c r="I18" s="40" t="n"/>
      <c r="J18" s="34">
        <f>IF($E18="","",Assumptions!$B$5)</f>
        <v/>
      </c>
      <c r="K18" s="42">
        <f>IF($E18="","",Assumptions!$B$6)</f>
        <v/>
      </c>
      <c r="L18" s="34">
        <f>IF(OR($E18="",$F18="",$H18="",$I18=""),"",IFERROR($F18*$I18+$H18*$J18,""))</f>
        <v/>
      </c>
      <c r="M18" s="34">
        <f>IF($L18="","",IFERROR($L18*(1+$K18),""))</f>
        <v/>
      </c>
      <c r="N18" s="24" t="n"/>
      <c r="O18" s="24" t="n"/>
    </row>
    <row r="19" ht="22" customHeight="1">
      <c r="A19" s="21">
        <f>IF($E19="","",ROW()-4)</f>
        <v/>
      </c>
      <c r="B19" s="22" t="n"/>
      <c r="C19" s="5" t="n"/>
      <c r="D19" s="5" t="n"/>
      <c r="E19" s="5" t="n"/>
      <c r="F19" s="38" t="n"/>
      <c r="G19" s="24" t="n"/>
      <c r="H19" s="39" t="n"/>
      <c r="I19" s="40" t="n"/>
      <c r="J19" s="37">
        <f>IF($E19="","",Assumptions!$B$5)</f>
        <v/>
      </c>
      <c r="K19" s="41">
        <f>IF($E19="","",Assumptions!$B$6)</f>
        <v/>
      </c>
      <c r="L19" s="37">
        <f>IF(OR($E19="",$F19="",$H19="",$I19=""),"",IFERROR($F19*$I19+$H19*$J19,""))</f>
        <v/>
      </c>
      <c r="M19" s="37">
        <f>IF($L19="","",IFERROR($L19*(1+$K19),""))</f>
        <v/>
      </c>
      <c r="N19" s="24" t="n"/>
      <c r="O19" s="24" t="n"/>
    </row>
    <row r="20" ht="22" customHeight="1">
      <c r="A20" s="28">
        <f>IF($E20="","",ROW()-4)</f>
        <v/>
      </c>
      <c r="B20" s="22" t="n"/>
      <c r="C20" s="5" t="n"/>
      <c r="D20" s="5" t="n"/>
      <c r="E20" s="5" t="n"/>
      <c r="F20" s="38" t="n"/>
      <c r="G20" s="24" t="n"/>
      <c r="H20" s="39" t="n"/>
      <c r="I20" s="40" t="n"/>
      <c r="J20" s="34">
        <f>IF($E20="","",Assumptions!$B$5)</f>
        <v/>
      </c>
      <c r="K20" s="42">
        <f>IF($E20="","",Assumptions!$B$6)</f>
        <v/>
      </c>
      <c r="L20" s="34">
        <f>IF(OR($E20="",$F20="",$H20="",$I20=""),"",IFERROR($F20*$I20+$H20*$J20,""))</f>
        <v/>
      </c>
      <c r="M20" s="34">
        <f>IF($L20="","",IFERROR($L20*(1+$K20),""))</f>
        <v/>
      </c>
      <c r="N20" s="24" t="n"/>
      <c r="O20" s="24" t="n"/>
    </row>
    <row r="21" ht="22" customHeight="1">
      <c r="A21" s="21">
        <f>IF($E21="","",ROW()-4)</f>
        <v/>
      </c>
      <c r="B21" s="22" t="n"/>
      <c r="C21" s="5" t="n"/>
      <c r="D21" s="5" t="n"/>
      <c r="E21" s="5" t="n"/>
      <c r="F21" s="38" t="n"/>
      <c r="G21" s="24" t="n"/>
      <c r="H21" s="39" t="n"/>
      <c r="I21" s="40" t="n"/>
      <c r="J21" s="37">
        <f>IF($E21="","",Assumptions!$B$5)</f>
        <v/>
      </c>
      <c r="K21" s="41">
        <f>IF($E21="","",Assumptions!$B$6)</f>
        <v/>
      </c>
      <c r="L21" s="37">
        <f>IF(OR($E21="",$F21="",$H21="",$I21=""),"",IFERROR($F21*$I21+$H21*$J21,""))</f>
        <v/>
      </c>
      <c r="M21" s="37">
        <f>IF($L21="","",IFERROR($L21*(1+$K21),""))</f>
        <v/>
      </c>
      <c r="N21" s="24" t="n"/>
      <c r="O21" s="24" t="n"/>
    </row>
    <row r="22" ht="22" customHeight="1">
      <c r="A22" s="28">
        <f>IF($E22="","",ROW()-4)</f>
        <v/>
      </c>
      <c r="B22" s="22" t="n"/>
      <c r="C22" s="5" t="n"/>
      <c r="D22" s="5" t="n"/>
      <c r="E22" s="5" t="n"/>
      <c r="F22" s="38" t="n"/>
      <c r="G22" s="24" t="n"/>
      <c r="H22" s="39" t="n"/>
      <c r="I22" s="40" t="n"/>
      <c r="J22" s="34">
        <f>IF($E22="","",Assumptions!$B$5)</f>
        <v/>
      </c>
      <c r="K22" s="42">
        <f>IF($E22="","",Assumptions!$B$6)</f>
        <v/>
      </c>
      <c r="L22" s="34">
        <f>IF(OR($E22="",$F22="",$H22="",$I22=""),"",IFERROR($F22*$I22+$H22*$J22,""))</f>
        <v/>
      </c>
      <c r="M22" s="34">
        <f>IF($L22="","",IFERROR($L22*(1+$K22),""))</f>
        <v/>
      </c>
      <c r="N22" s="24" t="n"/>
      <c r="O22" s="24" t="n"/>
    </row>
    <row r="23" ht="22" customHeight="1">
      <c r="A23" s="21">
        <f>IF($E23="","",ROW()-4)</f>
        <v/>
      </c>
      <c r="B23" s="22" t="n"/>
      <c r="C23" s="5" t="n"/>
      <c r="D23" s="5" t="n"/>
      <c r="E23" s="5" t="n"/>
      <c r="F23" s="38" t="n"/>
      <c r="G23" s="24" t="n"/>
      <c r="H23" s="39" t="n"/>
      <c r="I23" s="40" t="n"/>
      <c r="J23" s="37">
        <f>IF($E23="","",Assumptions!$B$5)</f>
        <v/>
      </c>
      <c r="K23" s="41">
        <f>IF($E23="","",Assumptions!$B$6)</f>
        <v/>
      </c>
      <c r="L23" s="37">
        <f>IF(OR($E23="",$F23="",$H23="",$I23=""),"",IFERROR($F23*$I23+$H23*$J23,""))</f>
        <v/>
      </c>
      <c r="M23" s="37">
        <f>IF($L23="","",IFERROR($L23*(1+$K23),""))</f>
        <v/>
      </c>
      <c r="N23" s="24" t="n"/>
      <c r="O23" s="24" t="n"/>
    </row>
    <row r="24" ht="22" customHeight="1">
      <c r="A24" s="28">
        <f>IF($E24="","",ROW()-4)</f>
        <v/>
      </c>
      <c r="B24" s="22" t="n"/>
      <c r="C24" s="5" t="n"/>
      <c r="D24" s="5" t="n"/>
      <c r="E24" s="5" t="n"/>
      <c r="F24" s="38" t="n"/>
      <c r="G24" s="24" t="n"/>
      <c r="H24" s="39" t="n"/>
      <c r="I24" s="40" t="n"/>
      <c r="J24" s="34">
        <f>IF($E24="","",Assumptions!$B$5)</f>
        <v/>
      </c>
      <c r="K24" s="42">
        <f>IF($E24="","",Assumptions!$B$6)</f>
        <v/>
      </c>
      <c r="L24" s="34">
        <f>IF(OR($E24="",$F24="",$H24="",$I24=""),"",IFERROR($F24*$I24+$H24*$J24,""))</f>
        <v/>
      </c>
      <c r="M24" s="34">
        <f>IF($L24="","",IFERROR($L24*(1+$K24),""))</f>
        <v/>
      </c>
      <c r="N24" s="24" t="n"/>
      <c r="O24" s="24" t="n"/>
    </row>
    <row r="25" ht="22" customHeight="1">
      <c r="A25" s="21">
        <f>IF($E25="","",ROW()-4)</f>
        <v/>
      </c>
      <c r="B25" s="22" t="n"/>
      <c r="C25" s="5" t="n"/>
      <c r="D25" s="5" t="n"/>
      <c r="E25" s="5" t="n"/>
      <c r="F25" s="38" t="n"/>
      <c r="G25" s="24" t="n"/>
      <c r="H25" s="39" t="n"/>
      <c r="I25" s="40" t="n"/>
      <c r="J25" s="37">
        <f>IF($E25="","",Assumptions!$B$5)</f>
        <v/>
      </c>
      <c r="K25" s="41">
        <f>IF($E25="","",Assumptions!$B$6)</f>
        <v/>
      </c>
      <c r="L25" s="37">
        <f>IF(OR($E25="",$F25="",$H25="",$I25=""),"",IFERROR($F25*$I25+$H25*$J25,""))</f>
        <v/>
      </c>
      <c r="M25" s="37">
        <f>IF($L25="","",IFERROR($L25*(1+$K25),""))</f>
        <v/>
      </c>
      <c r="N25" s="24" t="n"/>
      <c r="O25" s="24" t="n"/>
    </row>
    <row r="26" ht="22" customHeight="1">
      <c r="A26" s="28">
        <f>IF($E26="","",ROW()-4)</f>
        <v/>
      </c>
      <c r="B26" s="22" t="n"/>
      <c r="C26" s="5" t="n"/>
      <c r="D26" s="5" t="n"/>
      <c r="E26" s="5" t="n"/>
      <c r="F26" s="38" t="n"/>
      <c r="G26" s="24" t="n"/>
      <c r="H26" s="39" t="n"/>
      <c r="I26" s="40" t="n"/>
      <c r="J26" s="34">
        <f>IF($E26="","",Assumptions!$B$5)</f>
        <v/>
      </c>
      <c r="K26" s="42">
        <f>IF($E26="","",Assumptions!$B$6)</f>
        <v/>
      </c>
      <c r="L26" s="34">
        <f>IF(OR($E26="",$F26="",$H26="",$I26=""),"",IFERROR($F26*$I26+$H26*$J26,""))</f>
        <v/>
      </c>
      <c r="M26" s="34">
        <f>IF($L26="","",IFERROR($L26*(1+$K26),""))</f>
        <v/>
      </c>
      <c r="N26" s="24" t="n"/>
      <c r="O26" s="24" t="n"/>
    </row>
    <row r="27" ht="22" customHeight="1">
      <c r="A27" s="21">
        <f>IF($E27="","",ROW()-4)</f>
        <v/>
      </c>
      <c r="B27" s="22" t="n"/>
      <c r="C27" s="5" t="n"/>
      <c r="D27" s="5" t="n"/>
      <c r="E27" s="5" t="n"/>
      <c r="F27" s="38" t="n"/>
      <c r="G27" s="24" t="n"/>
      <c r="H27" s="39" t="n"/>
      <c r="I27" s="40" t="n"/>
      <c r="J27" s="37">
        <f>IF($E27="","",Assumptions!$B$5)</f>
        <v/>
      </c>
      <c r="K27" s="41">
        <f>IF($E27="","",Assumptions!$B$6)</f>
        <v/>
      </c>
      <c r="L27" s="37">
        <f>IF(OR($E27="",$F27="",$H27="",$I27=""),"",IFERROR($F27*$I27+$H27*$J27,""))</f>
        <v/>
      </c>
      <c r="M27" s="37">
        <f>IF($L27="","",IFERROR($L27*(1+$K27),""))</f>
        <v/>
      </c>
      <c r="N27" s="24" t="n"/>
      <c r="O27" s="24" t="n"/>
    </row>
    <row r="28" ht="22" customHeight="1">
      <c r="A28" s="28">
        <f>IF($E28="","",ROW()-4)</f>
        <v/>
      </c>
      <c r="B28" s="22" t="n"/>
      <c r="C28" s="5" t="n"/>
      <c r="D28" s="5" t="n"/>
      <c r="E28" s="5" t="n"/>
      <c r="F28" s="38" t="n"/>
      <c r="G28" s="24" t="n"/>
      <c r="H28" s="39" t="n"/>
      <c r="I28" s="40" t="n"/>
      <c r="J28" s="34">
        <f>IF($E28="","",Assumptions!$B$5)</f>
        <v/>
      </c>
      <c r="K28" s="42">
        <f>IF($E28="","",Assumptions!$B$6)</f>
        <v/>
      </c>
      <c r="L28" s="34">
        <f>IF(OR($E28="",$F28="",$H28="",$I28=""),"",IFERROR($F28*$I28+$H28*$J28,""))</f>
        <v/>
      </c>
      <c r="M28" s="34">
        <f>IF($L28="","",IFERROR($L28*(1+$K28),""))</f>
        <v/>
      </c>
      <c r="N28" s="24" t="n"/>
      <c r="O28" s="24" t="n"/>
    </row>
    <row r="29" ht="22" customHeight="1">
      <c r="A29" s="21">
        <f>IF($E29="","",ROW()-4)</f>
        <v/>
      </c>
      <c r="B29" s="22" t="n"/>
      <c r="C29" s="5" t="n"/>
      <c r="D29" s="5" t="n"/>
      <c r="E29" s="5" t="n"/>
      <c r="F29" s="38" t="n"/>
      <c r="G29" s="24" t="n"/>
      <c r="H29" s="39" t="n"/>
      <c r="I29" s="40" t="n"/>
      <c r="J29" s="37">
        <f>IF($E29="","",Assumptions!$B$5)</f>
        <v/>
      </c>
      <c r="K29" s="41">
        <f>IF($E29="","",Assumptions!$B$6)</f>
        <v/>
      </c>
      <c r="L29" s="37">
        <f>IF(OR($E29="",$F29="",$H29="",$I29=""),"",IFERROR($F29*$I29+$H29*$J29,""))</f>
        <v/>
      </c>
      <c r="M29" s="37">
        <f>IF($L29="","",IFERROR($L29*(1+$K29),""))</f>
        <v/>
      </c>
      <c r="N29" s="24" t="n"/>
      <c r="O29" s="24" t="n"/>
    </row>
    <row r="30" ht="22" customHeight="1">
      <c r="A30" s="28">
        <f>IF($E30="","",ROW()-4)</f>
        <v/>
      </c>
      <c r="B30" s="22" t="n"/>
      <c r="C30" s="5" t="n"/>
      <c r="D30" s="5" t="n"/>
      <c r="E30" s="5" t="n"/>
      <c r="F30" s="38" t="n"/>
      <c r="G30" s="24" t="n"/>
      <c r="H30" s="39" t="n"/>
      <c r="I30" s="40" t="n"/>
      <c r="J30" s="34">
        <f>IF($E30="","",Assumptions!$B$5)</f>
        <v/>
      </c>
      <c r="K30" s="42">
        <f>IF($E30="","",Assumptions!$B$6)</f>
        <v/>
      </c>
      <c r="L30" s="34">
        <f>IF(OR($E30="",$F30="",$H30="",$I30=""),"",IFERROR($F30*$I30+$H30*$J30,""))</f>
        <v/>
      </c>
      <c r="M30" s="34">
        <f>IF($L30="","",IFERROR($L30*(1+$K30),""))</f>
        <v/>
      </c>
      <c r="N30" s="24" t="n"/>
      <c r="O30" s="24" t="n"/>
    </row>
    <row r="31" ht="22" customHeight="1">
      <c r="A31" s="21">
        <f>IF($E31="","",ROW()-4)</f>
        <v/>
      </c>
      <c r="B31" s="22" t="n"/>
      <c r="C31" s="5" t="n"/>
      <c r="D31" s="5" t="n"/>
      <c r="E31" s="5" t="n"/>
      <c r="F31" s="38" t="n"/>
      <c r="G31" s="24" t="n"/>
      <c r="H31" s="39" t="n"/>
      <c r="I31" s="40" t="n"/>
      <c r="J31" s="37">
        <f>IF($E31="","",Assumptions!$B$5)</f>
        <v/>
      </c>
      <c r="K31" s="41">
        <f>IF($E31="","",Assumptions!$B$6)</f>
        <v/>
      </c>
      <c r="L31" s="37">
        <f>IF(OR($E31="",$F31="",$H31="",$I31=""),"",IFERROR($F31*$I31+$H31*$J31,""))</f>
        <v/>
      </c>
      <c r="M31" s="37">
        <f>IF($L31="","",IFERROR($L31*(1+$K31),""))</f>
        <v/>
      </c>
      <c r="N31" s="24" t="n"/>
      <c r="O31" s="24" t="n"/>
    </row>
    <row r="32" ht="22" customHeight="1">
      <c r="A32" s="28">
        <f>IF($E32="","",ROW()-4)</f>
        <v/>
      </c>
      <c r="B32" s="22" t="n"/>
      <c r="C32" s="5" t="n"/>
      <c r="D32" s="5" t="n"/>
      <c r="E32" s="5" t="n"/>
      <c r="F32" s="38" t="n"/>
      <c r="G32" s="24" t="n"/>
      <c r="H32" s="39" t="n"/>
      <c r="I32" s="40" t="n"/>
      <c r="J32" s="34">
        <f>IF($E32="","",Assumptions!$B$5)</f>
        <v/>
      </c>
      <c r="K32" s="42">
        <f>IF($E32="","",Assumptions!$B$6)</f>
        <v/>
      </c>
      <c r="L32" s="34">
        <f>IF(OR($E32="",$F32="",$H32="",$I32=""),"",IFERROR($F32*$I32+$H32*$J32,""))</f>
        <v/>
      </c>
      <c r="M32" s="34">
        <f>IF($L32="","",IFERROR($L32*(1+$K32),""))</f>
        <v/>
      </c>
      <c r="N32" s="24" t="n"/>
      <c r="O32" s="24" t="n"/>
    </row>
    <row r="33" ht="22" customHeight="1">
      <c r="A33" s="21">
        <f>IF($E33="","",ROW()-4)</f>
        <v/>
      </c>
      <c r="B33" s="22" t="n"/>
      <c r="C33" s="5" t="n"/>
      <c r="D33" s="5" t="n"/>
      <c r="E33" s="5" t="n"/>
      <c r="F33" s="38" t="n"/>
      <c r="G33" s="24" t="n"/>
      <c r="H33" s="39" t="n"/>
      <c r="I33" s="40" t="n"/>
      <c r="J33" s="37">
        <f>IF($E33="","",Assumptions!$B$5)</f>
        <v/>
      </c>
      <c r="K33" s="41">
        <f>IF($E33="","",Assumptions!$B$6)</f>
        <v/>
      </c>
      <c r="L33" s="37">
        <f>IF(OR($E33="",$F33="",$H33="",$I33=""),"",IFERROR($F33*$I33+$H33*$J33,""))</f>
        <v/>
      </c>
      <c r="M33" s="37">
        <f>IF($L33="","",IFERROR($L33*(1+$K33),""))</f>
        <v/>
      </c>
      <c r="N33" s="24" t="n"/>
      <c r="O33" s="24" t="n"/>
    </row>
    <row r="34" ht="22" customHeight="1">
      <c r="A34" s="28">
        <f>IF($E34="","",ROW()-4)</f>
        <v/>
      </c>
      <c r="B34" s="22" t="n"/>
      <c r="C34" s="5" t="n"/>
      <c r="D34" s="5" t="n"/>
      <c r="E34" s="5" t="n"/>
      <c r="F34" s="38" t="n"/>
      <c r="G34" s="24" t="n"/>
      <c r="H34" s="39" t="n"/>
      <c r="I34" s="40" t="n"/>
      <c r="J34" s="34">
        <f>IF($E34="","",Assumptions!$B$5)</f>
        <v/>
      </c>
      <c r="K34" s="42">
        <f>IF($E34="","",Assumptions!$B$6)</f>
        <v/>
      </c>
      <c r="L34" s="34">
        <f>IF(OR($E34="",$F34="",$H34="",$I34=""),"",IFERROR($F34*$I34+$H34*$J34,""))</f>
        <v/>
      </c>
      <c r="M34" s="34">
        <f>IF($L34="","",IFERROR($L34*(1+$K34),""))</f>
        <v/>
      </c>
      <c r="N34" s="24" t="n"/>
      <c r="O34" s="24" t="n"/>
    </row>
    <row r="35" ht="22" customHeight="1">
      <c r="A35" s="21">
        <f>IF($E35="","",ROW()-4)</f>
        <v/>
      </c>
      <c r="B35" s="22" t="n"/>
      <c r="C35" s="5" t="n"/>
      <c r="D35" s="5" t="n"/>
      <c r="E35" s="5" t="n"/>
      <c r="F35" s="38" t="n"/>
      <c r="G35" s="24" t="n"/>
      <c r="H35" s="39" t="n"/>
      <c r="I35" s="40" t="n"/>
      <c r="J35" s="37">
        <f>IF($E35="","",Assumptions!$B$5)</f>
        <v/>
      </c>
      <c r="K35" s="41">
        <f>IF($E35="","",Assumptions!$B$6)</f>
        <v/>
      </c>
      <c r="L35" s="37">
        <f>IF(OR($E35="",$F35="",$H35="",$I35=""),"",IFERROR($F35*$I35+$H35*$J35,""))</f>
        <v/>
      </c>
      <c r="M35" s="37">
        <f>IF($L35="","",IFERROR($L35*(1+$K35),""))</f>
        <v/>
      </c>
      <c r="N35" s="24" t="n"/>
      <c r="O35" s="24" t="n"/>
    </row>
    <row r="36" ht="22" customHeight="1">
      <c r="A36" s="28">
        <f>IF($E36="","",ROW()-4)</f>
        <v/>
      </c>
      <c r="B36" s="22" t="n"/>
      <c r="C36" s="5" t="n"/>
      <c r="D36" s="5" t="n"/>
      <c r="E36" s="5" t="n"/>
      <c r="F36" s="38" t="n"/>
      <c r="G36" s="24" t="n"/>
      <c r="H36" s="39" t="n"/>
      <c r="I36" s="40" t="n"/>
      <c r="J36" s="34">
        <f>IF($E36="","",Assumptions!$B$5)</f>
        <v/>
      </c>
      <c r="K36" s="42">
        <f>IF($E36="","",Assumptions!$B$6)</f>
        <v/>
      </c>
      <c r="L36" s="34">
        <f>IF(OR($E36="",$F36="",$H36="",$I36=""),"",IFERROR($F36*$I36+$H36*$J36,""))</f>
        <v/>
      </c>
      <c r="M36" s="34">
        <f>IF($L36="","",IFERROR($L36*(1+$K36),""))</f>
        <v/>
      </c>
      <c r="N36" s="24" t="n"/>
      <c r="O36" s="24" t="n"/>
    </row>
    <row r="37" ht="22" customHeight="1">
      <c r="A37" s="21">
        <f>IF($E37="","",ROW()-4)</f>
        <v/>
      </c>
      <c r="B37" s="22" t="n"/>
      <c r="C37" s="5" t="n"/>
      <c r="D37" s="5" t="n"/>
      <c r="E37" s="5" t="n"/>
      <c r="F37" s="38" t="n"/>
      <c r="G37" s="24" t="n"/>
      <c r="H37" s="39" t="n"/>
      <c r="I37" s="40" t="n"/>
      <c r="J37" s="37">
        <f>IF($E37="","",Assumptions!$B$5)</f>
        <v/>
      </c>
      <c r="K37" s="41">
        <f>IF($E37="","",Assumptions!$B$6)</f>
        <v/>
      </c>
      <c r="L37" s="37">
        <f>IF(OR($E37="",$F37="",$H37="",$I37=""),"",IFERROR($F37*$I37+$H37*$J37,""))</f>
        <v/>
      </c>
      <c r="M37" s="37">
        <f>IF($L37="","",IFERROR($L37*(1+$K37),""))</f>
        <v/>
      </c>
      <c r="N37" s="24" t="n"/>
      <c r="O37" s="24" t="n"/>
    </row>
    <row r="38" ht="22" customHeight="1">
      <c r="A38" s="28">
        <f>IF($E38="","",ROW()-4)</f>
        <v/>
      </c>
      <c r="B38" s="22" t="n"/>
      <c r="C38" s="5" t="n"/>
      <c r="D38" s="5" t="n"/>
      <c r="E38" s="5" t="n"/>
      <c r="F38" s="38" t="n"/>
      <c r="G38" s="24" t="n"/>
      <c r="H38" s="39" t="n"/>
      <c r="I38" s="40" t="n"/>
      <c r="J38" s="34">
        <f>IF($E38="","",Assumptions!$B$5)</f>
        <v/>
      </c>
      <c r="K38" s="42">
        <f>IF($E38="","",Assumptions!$B$6)</f>
        <v/>
      </c>
      <c r="L38" s="34">
        <f>IF(OR($E38="",$F38="",$H38="",$I38=""),"",IFERROR($F38*$I38+$H38*$J38,""))</f>
        <v/>
      </c>
      <c r="M38" s="34">
        <f>IF($L38="","",IFERROR($L38*(1+$K38),""))</f>
        <v/>
      </c>
      <c r="N38" s="24" t="n"/>
      <c r="O38" s="24" t="n"/>
    </row>
    <row r="39" ht="22" customHeight="1">
      <c r="A39" s="21">
        <f>IF($E39="","",ROW()-4)</f>
        <v/>
      </c>
      <c r="B39" s="22" t="n"/>
      <c r="C39" s="5" t="n"/>
      <c r="D39" s="5" t="n"/>
      <c r="E39" s="5" t="n"/>
      <c r="F39" s="38" t="n"/>
      <c r="G39" s="24" t="n"/>
      <c r="H39" s="39" t="n"/>
      <c r="I39" s="40" t="n"/>
      <c r="J39" s="37">
        <f>IF($E39="","",Assumptions!$B$5)</f>
        <v/>
      </c>
      <c r="K39" s="41">
        <f>IF($E39="","",Assumptions!$B$6)</f>
        <v/>
      </c>
      <c r="L39" s="37">
        <f>IF(OR($E39="",$F39="",$H39="",$I39=""),"",IFERROR($F39*$I39+$H39*$J39,""))</f>
        <v/>
      </c>
      <c r="M39" s="37">
        <f>IF($L39="","",IFERROR($L39*(1+$K39),""))</f>
        <v/>
      </c>
      <c r="N39" s="24" t="n"/>
      <c r="O39" s="24" t="n"/>
    </row>
    <row r="40" ht="22" customHeight="1">
      <c r="A40" s="28">
        <f>IF($E40="","",ROW()-4)</f>
        <v/>
      </c>
      <c r="B40" s="22" t="n"/>
      <c r="C40" s="5" t="n"/>
      <c r="D40" s="5" t="n"/>
      <c r="E40" s="5" t="n"/>
      <c r="F40" s="38" t="n"/>
      <c r="G40" s="24" t="n"/>
      <c r="H40" s="39" t="n"/>
      <c r="I40" s="40" t="n"/>
      <c r="J40" s="34">
        <f>IF($E40="","",Assumptions!$B$5)</f>
        <v/>
      </c>
      <c r="K40" s="42">
        <f>IF($E40="","",Assumptions!$B$6)</f>
        <v/>
      </c>
      <c r="L40" s="34">
        <f>IF(OR($E40="",$F40="",$H40="",$I40=""),"",IFERROR($F40*$I40+$H40*$J40,""))</f>
        <v/>
      </c>
      <c r="M40" s="34">
        <f>IF($L40="","",IFERROR($L40*(1+$K40),""))</f>
        <v/>
      </c>
      <c r="N40" s="24" t="n"/>
      <c r="O40" s="24" t="n"/>
    </row>
    <row r="41" ht="22" customHeight="1">
      <c r="A41" s="21">
        <f>IF($E41="","",ROW()-4)</f>
        <v/>
      </c>
      <c r="B41" s="22" t="n"/>
      <c r="C41" s="5" t="n"/>
      <c r="D41" s="5" t="n"/>
      <c r="E41" s="5" t="n"/>
      <c r="F41" s="38" t="n"/>
      <c r="G41" s="24" t="n"/>
      <c r="H41" s="39" t="n"/>
      <c r="I41" s="40" t="n"/>
      <c r="J41" s="37">
        <f>IF($E41="","",Assumptions!$B$5)</f>
        <v/>
      </c>
      <c r="K41" s="41">
        <f>IF($E41="","",Assumptions!$B$6)</f>
        <v/>
      </c>
      <c r="L41" s="37">
        <f>IF(OR($E41="",$F41="",$H41="",$I41=""),"",IFERROR($F41*$I41+$H41*$J41,""))</f>
        <v/>
      </c>
      <c r="M41" s="37">
        <f>IF($L41="","",IFERROR($L41*(1+$K41),""))</f>
        <v/>
      </c>
      <c r="N41" s="24" t="n"/>
      <c r="O41" s="24" t="n"/>
    </row>
    <row r="42" ht="22" customHeight="1">
      <c r="A42" s="28">
        <f>IF($E42="","",ROW()-4)</f>
        <v/>
      </c>
      <c r="B42" s="22" t="n"/>
      <c r="C42" s="5" t="n"/>
      <c r="D42" s="5" t="n"/>
      <c r="E42" s="5" t="n"/>
      <c r="F42" s="38" t="n"/>
      <c r="G42" s="24" t="n"/>
      <c r="H42" s="39" t="n"/>
      <c r="I42" s="40" t="n"/>
      <c r="J42" s="34">
        <f>IF($E42="","",Assumptions!$B$5)</f>
        <v/>
      </c>
      <c r="K42" s="42">
        <f>IF($E42="","",Assumptions!$B$6)</f>
        <v/>
      </c>
      <c r="L42" s="34">
        <f>IF(OR($E42="",$F42="",$H42="",$I42=""),"",IFERROR($F42*$I42+$H42*$J42,""))</f>
        <v/>
      </c>
      <c r="M42" s="34">
        <f>IF($L42="","",IFERROR($L42*(1+$K42),""))</f>
        <v/>
      </c>
      <c r="N42" s="24" t="n"/>
      <c r="O42" s="24" t="n"/>
    </row>
    <row r="43" ht="22" customHeight="1">
      <c r="A43" s="21">
        <f>IF($E43="","",ROW()-4)</f>
        <v/>
      </c>
      <c r="B43" s="22" t="n"/>
      <c r="C43" s="5" t="n"/>
      <c r="D43" s="5" t="n"/>
      <c r="E43" s="5" t="n"/>
      <c r="F43" s="38" t="n"/>
      <c r="G43" s="24" t="n"/>
      <c r="H43" s="39" t="n"/>
      <c r="I43" s="40" t="n"/>
      <c r="J43" s="37">
        <f>IF($E43="","",Assumptions!$B$5)</f>
        <v/>
      </c>
      <c r="K43" s="41">
        <f>IF($E43="","",Assumptions!$B$6)</f>
        <v/>
      </c>
      <c r="L43" s="37">
        <f>IF(OR($E43="",$F43="",$H43="",$I43=""),"",IFERROR($F43*$I43+$H43*$J43,""))</f>
        <v/>
      </c>
      <c r="M43" s="37">
        <f>IF($L43="","",IFERROR($L43*(1+$K43),""))</f>
        <v/>
      </c>
      <c r="N43" s="24" t="n"/>
      <c r="O43" s="24" t="n"/>
    </row>
    <row r="44" ht="22" customHeight="1">
      <c r="A44" s="28">
        <f>IF($E44="","",ROW()-4)</f>
        <v/>
      </c>
      <c r="B44" s="22" t="n"/>
      <c r="C44" s="5" t="n"/>
      <c r="D44" s="5" t="n"/>
      <c r="E44" s="5" t="n"/>
      <c r="F44" s="38" t="n"/>
      <c r="G44" s="24" t="n"/>
      <c r="H44" s="39" t="n"/>
      <c r="I44" s="40" t="n"/>
      <c r="J44" s="34">
        <f>IF($E44="","",Assumptions!$B$5)</f>
        <v/>
      </c>
      <c r="K44" s="42">
        <f>IF($E44="","",Assumptions!$B$6)</f>
        <v/>
      </c>
      <c r="L44" s="34">
        <f>IF(OR($E44="",$F44="",$H44="",$I44=""),"",IFERROR($F44*$I44+$H44*$J44,""))</f>
        <v/>
      </c>
      <c r="M44" s="34">
        <f>IF($L44="","",IFERROR($L44*(1+$K44),""))</f>
        <v/>
      </c>
      <c r="N44" s="24" t="n"/>
      <c r="O44" s="24" t="n"/>
    </row>
    <row r="45" ht="22" customHeight="1">
      <c r="A45" s="21">
        <f>IF($E45="","",ROW()-4)</f>
        <v/>
      </c>
      <c r="B45" s="22" t="n"/>
      <c r="C45" s="5" t="n"/>
      <c r="D45" s="5" t="n"/>
      <c r="E45" s="5" t="n"/>
      <c r="F45" s="38" t="n"/>
      <c r="G45" s="24" t="n"/>
      <c r="H45" s="39" t="n"/>
      <c r="I45" s="40" t="n"/>
      <c r="J45" s="37">
        <f>IF($E45="","",Assumptions!$B$5)</f>
        <v/>
      </c>
      <c r="K45" s="41">
        <f>IF($E45="","",Assumptions!$B$6)</f>
        <v/>
      </c>
      <c r="L45" s="37">
        <f>IF(OR($E45="",$F45="",$H45="",$I45=""),"",IFERROR($F45*$I45+$H45*$J45,""))</f>
        <v/>
      </c>
      <c r="M45" s="37">
        <f>IF($L45="","",IFERROR($L45*(1+$K45),""))</f>
        <v/>
      </c>
      <c r="N45" s="24" t="n"/>
      <c r="O45" s="24" t="n"/>
    </row>
    <row r="46" ht="22" customHeight="1">
      <c r="A46" s="28">
        <f>IF($E46="","",ROW()-4)</f>
        <v/>
      </c>
      <c r="B46" s="22" t="n"/>
      <c r="C46" s="5" t="n"/>
      <c r="D46" s="5" t="n"/>
      <c r="E46" s="5" t="n"/>
      <c r="F46" s="38" t="n"/>
      <c r="G46" s="24" t="n"/>
      <c r="H46" s="39" t="n"/>
      <c r="I46" s="40" t="n"/>
      <c r="J46" s="34">
        <f>IF($E46="","",Assumptions!$B$5)</f>
        <v/>
      </c>
      <c r="K46" s="42">
        <f>IF($E46="","",Assumptions!$B$6)</f>
        <v/>
      </c>
      <c r="L46" s="34">
        <f>IF(OR($E46="",$F46="",$H46="",$I46=""),"",IFERROR($F46*$I46+$H46*$J46,""))</f>
        <v/>
      </c>
      <c r="M46" s="34">
        <f>IF($L46="","",IFERROR($L46*(1+$K46),""))</f>
        <v/>
      </c>
      <c r="N46" s="24" t="n"/>
      <c r="O46" s="24" t="n"/>
    </row>
    <row r="47" ht="22" customHeight="1">
      <c r="A47" s="21">
        <f>IF($E47="","",ROW()-4)</f>
        <v/>
      </c>
      <c r="B47" s="22" t="n"/>
      <c r="C47" s="5" t="n"/>
      <c r="D47" s="5" t="n"/>
      <c r="E47" s="5" t="n"/>
      <c r="F47" s="38" t="n"/>
      <c r="G47" s="24" t="n"/>
      <c r="H47" s="39" t="n"/>
      <c r="I47" s="40" t="n"/>
      <c r="J47" s="37">
        <f>IF($E47="","",Assumptions!$B$5)</f>
        <v/>
      </c>
      <c r="K47" s="41">
        <f>IF($E47="","",Assumptions!$B$6)</f>
        <v/>
      </c>
      <c r="L47" s="37">
        <f>IF(OR($E47="",$F47="",$H47="",$I47=""),"",IFERROR($F47*$I47+$H47*$J47,""))</f>
        <v/>
      </c>
      <c r="M47" s="37">
        <f>IF($L47="","",IFERROR($L47*(1+$K47),""))</f>
        <v/>
      </c>
      <c r="N47" s="24" t="n"/>
      <c r="O47" s="24" t="n"/>
    </row>
    <row r="48" ht="22" customHeight="1">
      <c r="A48" s="28">
        <f>IF($E48="","",ROW()-4)</f>
        <v/>
      </c>
      <c r="B48" s="22" t="n"/>
      <c r="C48" s="5" t="n"/>
      <c r="D48" s="5" t="n"/>
      <c r="E48" s="5" t="n"/>
      <c r="F48" s="38" t="n"/>
      <c r="G48" s="24" t="n"/>
      <c r="H48" s="39" t="n"/>
      <c r="I48" s="40" t="n"/>
      <c r="J48" s="34">
        <f>IF($E48="","",Assumptions!$B$5)</f>
        <v/>
      </c>
      <c r="K48" s="42">
        <f>IF($E48="","",Assumptions!$B$6)</f>
        <v/>
      </c>
      <c r="L48" s="34">
        <f>IF(OR($E48="",$F48="",$H48="",$I48=""),"",IFERROR($F48*$I48+$H48*$J48,""))</f>
        <v/>
      </c>
      <c r="M48" s="34">
        <f>IF($L48="","",IFERROR($L48*(1+$K48),""))</f>
        <v/>
      </c>
      <c r="N48" s="24" t="n"/>
      <c r="O48" s="24" t="n"/>
    </row>
    <row r="49" ht="22" customHeight="1">
      <c r="A49" s="21">
        <f>IF($E49="","",ROW()-4)</f>
        <v/>
      </c>
      <c r="B49" s="22" t="n"/>
      <c r="C49" s="5" t="n"/>
      <c r="D49" s="5" t="n"/>
      <c r="E49" s="5" t="n"/>
      <c r="F49" s="38" t="n"/>
      <c r="G49" s="24" t="n"/>
      <c r="H49" s="39" t="n"/>
      <c r="I49" s="40" t="n"/>
      <c r="J49" s="37">
        <f>IF($E49="","",Assumptions!$B$5)</f>
        <v/>
      </c>
      <c r="K49" s="41">
        <f>IF($E49="","",Assumptions!$B$6)</f>
        <v/>
      </c>
      <c r="L49" s="37">
        <f>IF(OR($E49="",$F49="",$H49="",$I49=""),"",IFERROR($F49*$I49+$H49*$J49,""))</f>
        <v/>
      </c>
      <c r="M49" s="37">
        <f>IF($L49="","",IFERROR($L49*(1+$K49),""))</f>
        <v/>
      </c>
      <c r="N49" s="24" t="n"/>
      <c r="O49" s="24" t="n"/>
    </row>
    <row r="50" ht="22" customHeight="1">
      <c r="A50" s="28">
        <f>IF($E50="","",ROW()-4)</f>
        <v/>
      </c>
      <c r="B50" s="22" t="n"/>
      <c r="C50" s="5" t="n"/>
      <c r="D50" s="5" t="n"/>
      <c r="E50" s="5" t="n"/>
      <c r="F50" s="38" t="n"/>
      <c r="G50" s="24" t="n"/>
      <c r="H50" s="39" t="n"/>
      <c r="I50" s="40" t="n"/>
      <c r="J50" s="34">
        <f>IF($E50="","",Assumptions!$B$5)</f>
        <v/>
      </c>
      <c r="K50" s="42">
        <f>IF($E50="","",Assumptions!$B$6)</f>
        <v/>
      </c>
      <c r="L50" s="34">
        <f>IF(OR($E50="",$F50="",$H50="",$I50=""),"",IFERROR($F50*$I50+$H50*$J50,""))</f>
        <v/>
      </c>
      <c r="M50" s="34">
        <f>IF($L50="","",IFERROR($L50*(1+$K50),""))</f>
        <v/>
      </c>
      <c r="N50" s="24" t="n"/>
      <c r="O50" s="24" t="n"/>
    </row>
    <row r="51" ht="22" customHeight="1">
      <c r="A51" s="21">
        <f>IF($E51="","",ROW()-4)</f>
        <v/>
      </c>
      <c r="B51" s="22" t="n"/>
      <c r="C51" s="5" t="n"/>
      <c r="D51" s="5" t="n"/>
      <c r="E51" s="5" t="n"/>
      <c r="F51" s="38" t="n"/>
      <c r="G51" s="24" t="n"/>
      <c r="H51" s="39" t="n"/>
      <c r="I51" s="40" t="n"/>
      <c r="J51" s="37">
        <f>IF($E51="","",Assumptions!$B$5)</f>
        <v/>
      </c>
      <c r="K51" s="41">
        <f>IF($E51="","",Assumptions!$B$6)</f>
        <v/>
      </c>
      <c r="L51" s="37">
        <f>IF(OR($E51="",$F51="",$H51="",$I51=""),"",IFERROR($F51*$I51+$H51*$J51,""))</f>
        <v/>
      </c>
      <c r="M51" s="37">
        <f>IF($L51="","",IFERROR($L51*(1+$K51),""))</f>
        <v/>
      </c>
      <c r="N51" s="24" t="n"/>
      <c r="O51" s="24" t="n"/>
    </row>
    <row r="52" ht="22" customHeight="1">
      <c r="A52" s="28">
        <f>IF($E52="","",ROW()-4)</f>
        <v/>
      </c>
      <c r="B52" s="22" t="n"/>
      <c r="C52" s="5" t="n"/>
      <c r="D52" s="5" t="n"/>
      <c r="E52" s="5" t="n"/>
      <c r="F52" s="38" t="n"/>
      <c r="G52" s="24" t="n"/>
      <c r="H52" s="39" t="n"/>
      <c r="I52" s="40" t="n"/>
      <c r="J52" s="34">
        <f>IF($E52="","",Assumptions!$B$5)</f>
        <v/>
      </c>
      <c r="K52" s="42">
        <f>IF($E52="","",Assumptions!$B$6)</f>
        <v/>
      </c>
      <c r="L52" s="34">
        <f>IF(OR($E52="",$F52="",$H52="",$I52=""),"",IFERROR($F52*$I52+$H52*$J52,""))</f>
        <v/>
      </c>
      <c r="M52" s="34">
        <f>IF($L52="","",IFERROR($L52*(1+$K52),""))</f>
        <v/>
      </c>
      <c r="N52" s="24" t="n"/>
      <c r="O52" s="24" t="n"/>
    </row>
    <row r="53" ht="22" customHeight="1">
      <c r="A53" s="21">
        <f>IF($E53="","",ROW()-4)</f>
        <v/>
      </c>
      <c r="B53" s="22" t="n"/>
      <c r="C53" s="5" t="n"/>
      <c r="D53" s="5" t="n"/>
      <c r="E53" s="5" t="n"/>
      <c r="F53" s="38" t="n"/>
      <c r="G53" s="24" t="n"/>
      <c r="H53" s="39" t="n"/>
      <c r="I53" s="40" t="n"/>
      <c r="J53" s="37">
        <f>IF($E53="","",Assumptions!$B$5)</f>
        <v/>
      </c>
      <c r="K53" s="41">
        <f>IF($E53="","",Assumptions!$B$6)</f>
        <v/>
      </c>
      <c r="L53" s="37">
        <f>IF(OR($E53="",$F53="",$H53="",$I53=""),"",IFERROR($F53*$I53+$H53*$J53,""))</f>
        <v/>
      </c>
      <c r="M53" s="37">
        <f>IF($L53="","",IFERROR($L53*(1+$K53),""))</f>
        <v/>
      </c>
      <c r="N53" s="24" t="n"/>
      <c r="O53" s="24" t="n"/>
    </row>
    <row r="54" ht="22" customHeight="1">
      <c r="A54" s="28">
        <f>IF($E54="","",ROW()-4)</f>
        <v/>
      </c>
      <c r="B54" s="22" t="n"/>
      <c r="C54" s="5" t="n"/>
      <c r="D54" s="5" t="n"/>
      <c r="E54" s="5" t="n"/>
      <c r="F54" s="38" t="n"/>
      <c r="G54" s="24" t="n"/>
      <c r="H54" s="39" t="n"/>
      <c r="I54" s="40" t="n"/>
      <c r="J54" s="34">
        <f>IF($E54="","",Assumptions!$B$5)</f>
        <v/>
      </c>
      <c r="K54" s="42">
        <f>IF($E54="","",Assumptions!$B$6)</f>
        <v/>
      </c>
      <c r="L54" s="34">
        <f>IF(OR($E54="",$F54="",$H54="",$I54=""),"",IFERROR($F54*$I54+$H54*$J54,""))</f>
        <v/>
      </c>
      <c r="M54" s="34">
        <f>IF($L54="","",IFERROR($L54*(1+$K54),""))</f>
        <v/>
      </c>
      <c r="N54" s="24" t="n"/>
      <c r="O54" s="24" t="n"/>
    </row>
    <row r="55" ht="22" customHeight="1">
      <c r="A55" s="21">
        <f>IF($E55="","",ROW()-4)</f>
        <v/>
      </c>
      <c r="B55" s="22" t="n"/>
      <c r="C55" s="5" t="n"/>
      <c r="D55" s="5" t="n"/>
      <c r="E55" s="5" t="n"/>
      <c r="F55" s="38" t="n"/>
      <c r="G55" s="24" t="n"/>
      <c r="H55" s="39" t="n"/>
      <c r="I55" s="40" t="n"/>
      <c r="J55" s="37">
        <f>IF($E55="","",Assumptions!$B$5)</f>
        <v/>
      </c>
      <c r="K55" s="41">
        <f>IF($E55="","",Assumptions!$B$6)</f>
        <v/>
      </c>
      <c r="L55" s="37">
        <f>IF(OR($E55="",$F55="",$H55="",$I55=""),"",IFERROR($F55*$I55+$H55*$J55,""))</f>
        <v/>
      </c>
      <c r="M55" s="37">
        <f>IF($L55="","",IFERROR($L55*(1+$K55),""))</f>
        <v/>
      </c>
      <c r="N55" s="24" t="n"/>
      <c r="O55" s="24" t="n"/>
    </row>
    <row r="56" ht="22" customHeight="1">
      <c r="A56" s="28">
        <f>IF($E56="","",ROW()-4)</f>
        <v/>
      </c>
      <c r="B56" s="22" t="n"/>
      <c r="C56" s="5" t="n"/>
      <c r="D56" s="5" t="n"/>
      <c r="E56" s="5" t="n"/>
      <c r="F56" s="38" t="n"/>
      <c r="G56" s="24" t="n"/>
      <c r="H56" s="39" t="n"/>
      <c r="I56" s="40" t="n"/>
      <c r="J56" s="34">
        <f>IF($E56="","",Assumptions!$B$5)</f>
        <v/>
      </c>
      <c r="K56" s="42">
        <f>IF($E56="","",Assumptions!$B$6)</f>
        <v/>
      </c>
      <c r="L56" s="34">
        <f>IF(OR($E56="",$F56="",$H56="",$I56=""),"",IFERROR($F56*$I56+$H56*$J56,""))</f>
        <v/>
      </c>
      <c r="M56" s="34">
        <f>IF($L56="","",IFERROR($L56*(1+$K56),""))</f>
        <v/>
      </c>
      <c r="N56" s="24" t="n"/>
      <c r="O56" s="24" t="n"/>
    </row>
    <row r="57" ht="22" customHeight="1">
      <c r="A57" s="21">
        <f>IF($E57="","",ROW()-4)</f>
        <v/>
      </c>
      <c r="B57" s="22" t="n"/>
      <c r="C57" s="5" t="n"/>
      <c r="D57" s="5" t="n"/>
      <c r="E57" s="5" t="n"/>
      <c r="F57" s="38" t="n"/>
      <c r="G57" s="24" t="n"/>
      <c r="H57" s="39" t="n"/>
      <c r="I57" s="40" t="n"/>
      <c r="J57" s="37">
        <f>IF($E57="","",Assumptions!$B$5)</f>
        <v/>
      </c>
      <c r="K57" s="41">
        <f>IF($E57="","",Assumptions!$B$6)</f>
        <v/>
      </c>
      <c r="L57" s="37">
        <f>IF(OR($E57="",$F57="",$H57="",$I57=""),"",IFERROR($F57*$I57+$H57*$J57,""))</f>
        <v/>
      </c>
      <c r="M57" s="37">
        <f>IF($L57="","",IFERROR($L57*(1+$K57),""))</f>
        <v/>
      </c>
      <c r="N57" s="24" t="n"/>
      <c r="O57" s="24" t="n"/>
    </row>
    <row r="58" ht="22" customHeight="1">
      <c r="A58" s="28">
        <f>IF($E58="","",ROW()-4)</f>
        <v/>
      </c>
      <c r="B58" s="22" t="n"/>
      <c r="C58" s="5" t="n"/>
      <c r="D58" s="5" t="n"/>
      <c r="E58" s="5" t="n"/>
      <c r="F58" s="38" t="n"/>
      <c r="G58" s="24" t="n"/>
      <c r="H58" s="39" t="n"/>
      <c r="I58" s="40" t="n"/>
      <c r="J58" s="34">
        <f>IF($E58="","",Assumptions!$B$5)</f>
        <v/>
      </c>
      <c r="K58" s="42">
        <f>IF($E58="","",Assumptions!$B$6)</f>
        <v/>
      </c>
      <c r="L58" s="34">
        <f>IF(OR($E58="",$F58="",$H58="",$I58=""),"",IFERROR($F58*$I58+$H58*$J58,""))</f>
        <v/>
      </c>
      <c r="M58" s="34">
        <f>IF($L58="","",IFERROR($L58*(1+$K58),""))</f>
        <v/>
      </c>
      <c r="N58" s="24" t="n"/>
      <c r="O58" s="24" t="n"/>
    </row>
    <row r="59" ht="22" customHeight="1">
      <c r="A59" s="21">
        <f>IF($E59="","",ROW()-4)</f>
        <v/>
      </c>
      <c r="B59" s="22" t="n"/>
      <c r="C59" s="5" t="n"/>
      <c r="D59" s="5" t="n"/>
      <c r="E59" s="5" t="n"/>
      <c r="F59" s="38" t="n"/>
      <c r="G59" s="24" t="n"/>
      <c r="H59" s="39" t="n"/>
      <c r="I59" s="40" t="n"/>
      <c r="J59" s="37">
        <f>IF($E59="","",Assumptions!$B$5)</f>
        <v/>
      </c>
      <c r="K59" s="41">
        <f>IF($E59="","",Assumptions!$B$6)</f>
        <v/>
      </c>
      <c r="L59" s="37">
        <f>IF(OR($E59="",$F59="",$H59="",$I59=""),"",IFERROR($F59*$I59+$H59*$J59,""))</f>
        <v/>
      </c>
      <c r="M59" s="37">
        <f>IF($L59="","",IFERROR($L59*(1+$K59),""))</f>
        <v/>
      </c>
      <c r="N59" s="24" t="n"/>
      <c r="O59" s="24" t="n"/>
    </row>
    <row r="60" ht="22" customHeight="1">
      <c r="A60" s="28">
        <f>IF($E60="","",ROW()-4)</f>
        <v/>
      </c>
      <c r="B60" s="22" t="n"/>
      <c r="C60" s="5" t="n"/>
      <c r="D60" s="5" t="n"/>
      <c r="E60" s="5" t="n"/>
      <c r="F60" s="38" t="n"/>
      <c r="G60" s="24" t="n"/>
      <c r="H60" s="39" t="n"/>
      <c r="I60" s="40" t="n"/>
      <c r="J60" s="34">
        <f>IF($E60="","",Assumptions!$B$5)</f>
        <v/>
      </c>
      <c r="K60" s="42">
        <f>IF($E60="","",Assumptions!$B$6)</f>
        <v/>
      </c>
      <c r="L60" s="34">
        <f>IF(OR($E60="",$F60="",$H60="",$I60=""),"",IFERROR($F60*$I60+$H60*$J60,""))</f>
        <v/>
      </c>
      <c r="M60" s="34">
        <f>IF($L60="","",IFERROR($L60*(1+$K60),""))</f>
        <v/>
      </c>
      <c r="N60" s="24" t="n"/>
      <c r="O60" s="24" t="n"/>
    </row>
    <row r="61" ht="22" customHeight="1">
      <c r="A61" s="21">
        <f>IF($E61="","",ROW()-4)</f>
        <v/>
      </c>
      <c r="B61" s="22" t="n"/>
      <c r="C61" s="5" t="n"/>
      <c r="D61" s="5" t="n"/>
      <c r="E61" s="5" t="n"/>
      <c r="F61" s="38" t="n"/>
      <c r="G61" s="24" t="n"/>
      <c r="H61" s="39" t="n"/>
      <c r="I61" s="40" t="n"/>
      <c r="J61" s="37">
        <f>IF($E61="","",Assumptions!$B$5)</f>
        <v/>
      </c>
      <c r="K61" s="41">
        <f>IF($E61="","",Assumptions!$B$6)</f>
        <v/>
      </c>
      <c r="L61" s="37">
        <f>IF(OR($E61="",$F61="",$H61="",$I61=""),"",IFERROR($F61*$I61+$H61*$J61,""))</f>
        <v/>
      </c>
      <c r="M61" s="37">
        <f>IF($L61="","",IFERROR($L61*(1+$K61),""))</f>
        <v/>
      </c>
      <c r="N61" s="24" t="n"/>
      <c r="O61" s="24" t="n"/>
    </row>
    <row r="62" ht="22" customHeight="1">
      <c r="A62" s="28">
        <f>IF($E62="","",ROW()-4)</f>
        <v/>
      </c>
      <c r="B62" s="22" t="n"/>
      <c r="C62" s="5" t="n"/>
      <c r="D62" s="5" t="n"/>
      <c r="E62" s="5" t="n"/>
      <c r="F62" s="38" t="n"/>
      <c r="G62" s="24" t="n"/>
      <c r="H62" s="39" t="n"/>
      <c r="I62" s="40" t="n"/>
      <c r="J62" s="34">
        <f>IF($E62="","",Assumptions!$B$5)</f>
        <v/>
      </c>
      <c r="K62" s="42">
        <f>IF($E62="","",Assumptions!$B$6)</f>
        <v/>
      </c>
      <c r="L62" s="34">
        <f>IF(OR($E62="",$F62="",$H62="",$I62=""),"",IFERROR($F62*$I62+$H62*$J62,""))</f>
        <v/>
      </c>
      <c r="M62" s="34">
        <f>IF($L62="","",IFERROR($L62*(1+$K62),""))</f>
        <v/>
      </c>
      <c r="N62" s="24" t="n"/>
      <c r="O62" s="24" t="n"/>
    </row>
    <row r="63" ht="22" customHeight="1">
      <c r="A63" s="21">
        <f>IF($E63="","",ROW()-4)</f>
        <v/>
      </c>
      <c r="B63" s="22" t="n"/>
      <c r="C63" s="5" t="n"/>
      <c r="D63" s="5" t="n"/>
      <c r="E63" s="5" t="n"/>
      <c r="F63" s="38" t="n"/>
      <c r="G63" s="24" t="n"/>
      <c r="H63" s="39" t="n"/>
      <c r="I63" s="40" t="n"/>
      <c r="J63" s="37">
        <f>IF($E63="","",Assumptions!$B$5)</f>
        <v/>
      </c>
      <c r="K63" s="41">
        <f>IF($E63="","",Assumptions!$B$6)</f>
        <v/>
      </c>
      <c r="L63" s="37">
        <f>IF(OR($E63="",$F63="",$H63="",$I63=""),"",IFERROR($F63*$I63+$H63*$J63,""))</f>
        <v/>
      </c>
      <c r="M63" s="37">
        <f>IF($L63="","",IFERROR($L63*(1+$K63),""))</f>
        <v/>
      </c>
      <c r="N63" s="24" t="n"/>
      <c r="O63" s="24" t="n"/>
    </row>
    <row r="64" ht="22" customHeight="1">
      <c r="A64" s="28">
        <f>IF($E64="","",ROW()-4)</f>
        <v/>
      </c>
      <c r="B64" s="22" t="n"/>
      <c r="C64" s="5" t="n"/>
      <c r="D64" s="5" t="n"/>
      <c r="E64" s="5" t="n"/>
      <c r="F64" s="38" t="n"/>
      <c r="G64" s="24" t="n"/>
      <c r="H64" s="39" t="n"/>
      <c r="I64" s="40" t="n"/>
      <c r="J64" s="34">
        <f>IF($E64="","",Assumptions!$B$5)</f>
        <v/>
      </c>
      <c r="K64" s="42">
        <f>IF($E64="","",Assumptions!$B$6)</f>
        <v/>
      </c>
      <c r="L64" s="34">
        <f>IF(OR($E64="",$F64="",$H64="",$I64=""),"",IFERROR($F64*$I64+$H64*$J64,""))</f>
        <v/>
      </c>
      <c r="M64" s="34">
        <f>IF($L64="","",IFERROR($L64*(1+$K64),""))</f>
        <v/>
      </c>
      <c r="N64" s="24" t="n"/>
      <c r="O64" s="24" t="n"/>
    </row>
    <row r="65" ht="22" customHeight="1">
      <c r="A65" s="21">
        <f>IF($E65="","",ROW()-4)</f>
        <v/>
      </c>
      <c r="B65" s="22" t="n"/>
      <c r="C65" s="5" t="n"/>
      <c r="D65" s="5" t="n"/>
      <c r="E65" s="5" t="n"/>
      <c r="F65" s="38" t="n"/>
      <c r="G65" s="24" t="n"/>
      <c r="H65" s="39" t="n"/>
      <c r="I65" s="40" t="n"/>
      <c r="J65" s="37">
        <f>IF($E65="","",Assumptions!$B$5)</f>
        <v/>
      </c>
      <c r="K65" s="41">
        <f>IF($E65="","",Assumptions!$B$6)</f>
        <v/>
      </c>
      <c r="L65" s="37">
        <f>IF(OR($E65="",$F65="",$H65="",$I65=""),"",IFERROR($F65*$I65+$H65*$J65,""))</f>
        <v/>
      </c>
      <c r="M65" s="37">
        <f>IF($L65="","",IFERROR($L65*(1+$K65),""))</f>
        <v/>
      </c>
      <c r="N65" s="24" t="n"/>
      <c r="O65" s="24" t="n"/>
    </row>
    <row r="66" ht="22" customHeight="1">
      <c r="A66" s="28">
        <f>IF($E66="","",ROW()-4)</f>
        <v/>
      </c>
      <c r="B66" s="22" t="n"/>
      <c r="C66" s="5" t="n"/>
      <c r="D66" s="5" t="n"/>
      <c r="E66" s="5" t="n"/>
      <c r="F66" s="38" t="n"/>
      <c r="G66" s="24" t="n"/>
      <c r="H66" s="39" t="n"/>
      <c r="I66" s="40" t="n"/>
      <c r="J66" s="34">
        <f>IF($E66="","",Assumptions!$B$5)</f>
        <v/>
      </c>
      <c r="K66" s="42">
        <f>IF($E66="","",Assumptions!$B$6)</f>
        <v/>
      </c>
      <c r="L66" s="34">
        <f>IF(OR($E66="",$F66="",$H66="",$I66=""),"",IFERROR($F66*$I66+$H66*$J66,""))</f>
        <v/>
      </c>
      <c r="M66" s="34">
        <f>IF($L66="","",IFERROR($L66*(1+$K66),""))</f>
        <v/>
      </c>
      <c r="N66" s="24" t="n"/>
      <c r="O66" s="24" t="n"/>
    </row>
    <row r="67" ht="22" customHeight="1">
      <c r="A67" s="21">
        <f>IF($E67="","",ROW()-4)</f>
        <v/>
      </c>
      <c r="B67" s="22" t="n"/>
      <c r="C67" s="5" t="n"/>
      <c r="D67" s="5" t="n"/>
      <c r="E67" s="5" t="n"/>
      <c r="F67" s="38" t="n"/>
      <c r="G67" s="24" t="n"/>
      <c r="H67" s="39" t="n"/>
      <c r="I67" s="40" t="n"/>
      <c r="J67" s="37">
        <f>IF($E67="","",Assumptions!$B$5)</f>
        <v/>
      </c>
      <c r="K67" s="41">
        <f>IF($E67="","",Assumptions!$B$6)</f>
        <v/>
      </c>
      <c r="L67" s="37">
        <f>IF(OR($E67="",$F67="",$H67="",$I67=""),"",IFERROR($F67*$I67+$H67*$J67,""))</f>
        <v/>
      </c>
      <c r="M67" s="37">
        <f>IF($L67="","",IFERROR($L67*(1+$K67),""))</f>
        <v/>
      </c>
      <c r="N67" s="24" t="n"/>
      <c r="O67" s="24" t="n"/>
    </row>
    <row r="68" ht="22" customHeight="1">
      <c r="A68" s="28">
        <f>IF($E68="","",ROW()-4)</f>
        <v/>
      </c>
      <c r="B68" s="22" t="n"/>
      <c r="C68" s="5" t="n"/>
      <c r="D68" s="5" t="n"/>
      <c r="E68" s="5" t="n"/>
      <c r="F68" s="38" t="n"/>
      <c r="G68" s="24" t="n"/>
      <c r="H68" s="39" t="n"/>
      <c r="I68" s="40" t="n"/>
      <c r="J68" s="34">
        <f>IF($E68="","",Assumptions!$B$5)</f>
        <v/>
      </c>
      <c r="K68" s="42">
        <f>IF($E68="","",Assumptions!$B$6)</f>
        <v/>
      </c>
      <c r="L68" s="34">
        <f>IF(OR($E68="",$F68="",$H68="",$I68=""),"",IFERROR($F68*$I68+$H68*$J68,""))</f>
        <v/>
      </c>
      <c r="M68" s="34">
        <f>IF($L68="","",IFERROR($L68*(1+$K68),""))</f>
        <v/>
      </c>
      <c r="N68" s="24" t="n"/>
      <c r="O68" s="24" t="n"/>
    </row>
    <row r="69" ht="22" customHeight="1">
      <c r="A69" s="21">
        <f>IF($E69="","",ROW()-4)</f>
        <v/>
      </c>
      <c r="B69" s="22" t="n"/>
      <c r="C69" s="5" t="n"/>
      <c r="D69" s="5" t="n"/>
      <c r="E69" s="5" t="n"/>
      <c r="F69" s="38" t="n"/>
      <c r="G69" s="24" t="n"/>
      <c r="H69" s="39" t="n"/>
      <c r="I69" s="40" t="n"/>
      <c r="J69" s="37">
        <f>IF($E69="","",Assumptions!$B$5)</f>
        <v/>
      </c>
      <c r="K69" s="41">
        <f>IF($E69="","",Assumptions!$B$6)</f>
        <v/>
      </c>
      <c r="L69" s="37">
        <f>IF(OR($E69="",$F69="",$H69="",$I69=""),"",IFERROR($F69*$I69+$H69*$J69,""))</f>
        <v/>
      </c>
      <c r="M69" s="37">
        <f>IF($L69="","",IFERROR($L69*(1+$K69),""))</f>
        <v/>
      </c>
      <c r="N69" s="24" t="n"/>
      <c r="O69" s="24" t="n"/>
    </row>
    <row r="70" ht="22" customHeight="1">
      <c r="A70" s="28">
        <f>IF($E70="","",ROW()-4)</f>
        <v/>
      </c>
      <c r="B70" s="22" t="n"/>
      <c r="C70" s="5" t="n"/>
      <c r="D70" s="5" t="n"/>
      <c r="E70" s="5" t="n"/>
      <c r="F70" s="38" t="n"/>
      <c r="G70" s="24" t="n"/>
      <c r="H70" s="39" t="n"/>
      <c r="I70" s="40" t="n"/>
      <c r="J70" s="34">
        <f>IF($E70="","",Assumptions!$B$5)</f>
        <v/>
      </c>
      <c r="K70" s="42">
        <f>IF($E70="","",Assumptions!$B$6)</f>
        <v/>
      </c>
      <c r="L70" s="34">
        <f>IF(OR($E70="",$F70="",$H70="",$I70=""),"",IFERROR($F70*$I70+$H70*$J70,""))</f>
        <v/>
      </c>
      <c r="M70" s="34">
        <f>IF($L70="","",IFERROR($L70*(1+$K70),""))</f>
        <v/>
      </c>
      <c r="N70" s="24" t="n"/>
      <c r="O70" s="24" t="n"/>
    </row>
    <row r="71" ht="22" customHeight="1">
      <c r="A71" s="21">
        <f>IF($E71="","",ROW()-4)</f>
        <v/>
      </c>
      <c r="B71" s="22" t="n"/>
      <c r="C71" s="5" t="n"/>
      <c r="D71" s="5" t="n"/>
      <c r="E71" s="5" t="n"/>
      <c r="F71" s="38" t="n"/>
      <c r="G71" s="24" t="n"/>
      <c r="H71" s="39" t="n"/>
      <c r="I71" s="40" t="n"/>
      <c r="J71" s="37">
        <f>IF($E71="","",Assumptions!$B$5)</f>
        <v/>
      </c>
      <c r="K71" s="41">
        <f>IF($E71="","",Assumptions!$B$6)</f>
        <v/>
      </c>
      <c r="L71" s="37">
        <f>IF(OR($E71="",$F71="",$H71="",$I71=""),"",IFERROR($F71*$I71+$H71*$J71,""))</f>
        <v/>
      </c>
      <c r="M71" s="37">
        <f>IF($L71="","",IFERROR($L71*(1+$K71),""))</f>
        <v/>
      </c>
      <c r="N71" s="24" t="n"/>
      <c r="O71" s="24" t="n"/>
    </row>
    <row r="72" ht="22" customHeight="1">
      <c r="A72" s="28">
        <f>IF($E72="","",ROW()-4)</f>
        <v/>
      </c>
      <c r="B72" s="22" t="n"/>
      <c r="C72" s="5" t="n"/>
      <c r="D72" s="5" t="n"/>
      <c r="E72" s="5" t="n"/>
      <c r="F72" s="38" t="n"/>
      <c r="G72" s="24" t="n"/>
      <c r="H72" s="39" t="n"/>
      <c r="I72" s="40" t="n"/>
      <c r="J72" s="34">
        <f>IF($E72="","",Assumptions!$B$5)</f>
        <v/>
      </c>
      <c r="K72" s="42">
        <f>IF($E72="","",Assumptions!$B$6)</f>
        <v/>
      </c>
      <c r="L72" s="34">
        <f>IF(OR($E72="",$F72="",$H72="",$I72=""),"",IFERROR($F72*$I72+$H72*$J72,""))</f>
        <v/>
      </c>
      <c r="M72" s="34">
        <f>IF($L72="","",IFERROR($L72*(1+$K72),""))</f>
        <v/>
      </c>
      <c r="N72" s="24" t="n"/>
      <c r="O72" s="24" t="n"/>
    </row>
    <row r="73" ht="22" customHeight="1">
      <c r="A73" s="21">
        <f>IF($E73="","",ROW()-4)</f>
        <v/>
      </c>
      <c r="B73" s="22" t="n"/>
      <c r="C73" s="5" t="n"/>
      <c r="D73" s="5" t="n"/>
      <c r="E73" s="5" t="n"/>
      <c r="F73" s="38" t="n"/>
      <c r="G73" s="24" t="n"/>
      <c r="H73" s="39" t="n"/>
      <c r="I73" s="40" t="n"/>
      <c r="J73" s="37">
        <f>IF($E73="","",Assumptions!$B$5)</f>
        <v/>
      </c>
      <c r="K73" s="41">
        <f>IF($E73="","",Assumptions!$B$6)</f>
        <v/>
      </c>
      <c r="L73" s="37">
        <f>IF(OR($E73="",$F73="",$H73="",$I73=""),"",IFERROR($F73*$I73+$H73*$J73,""))</f>
        <v/>
      </c>
      <c r="M73" s="37">
        <f>IF($L73="","",IFERROR($L73*(1+$K73),""))</f>
        <v/>
      </c>
      <c r="N73" s="24" t="n"/>
      <c r="O73" s="24" t="n"/>
    </row>
    <row r="74" ht="22" customHeight="1">
      <c r="A74" s="28">
        <f>IF($E74="","",ROW()-4)</f>
        <v/>
      </c>
      <c r="B74" s="22" t="n"/>
      <c r="C74" s="5" t="n"/>
      <c r="D74" s="5" t="n"/>
      <c r="E74" s="5" t="n"/>
      <c r="F74" s="38" t="n"/>
      <c r="G74" s="24" t="n"/>
      <c r="H74" s="39" t="n"/>
      <c r="I74" s="40" t="n"/>
      <c r="J74" s="34">
        <f>IF($E74="","",Assumptions!$B$5)</f>
        <v/>
      </c>
      <c r="K74" s="42">
        <f>IF($E74="","",Assumptions!$B$6)</f>
        <v/>
      </c>
      <c r="L74" s="34">
        <f>IF(OR($E74="",$F74="",$H74="",$I74=""),"",IFERROR($F74*$I74+$H74*$J74,""))</f>
        <v/>
      </c>
      <c r="M74" s="34">
        <f>IF($L74="","",IFERROR($L74*(1+$K74),""))</f>
        <v/>
      </c>
      <c r="N74" s="24" t="n"/>
      <c r="O74" s="24" t="n"/>
    </row>
    <row r="75" ht="22" customHeight="1">
      <c r="A75" s="21">
        <f>IF($E75="","",ROW()-4)</f>
        <v/>
      </c>
      <c r="B75" s="22" t="n"/>
      <c r="C75" s="5" t="n"/>
      <c r="D75" s="5" t="n"/>
      <c r="E75" s="5" t="n"/>
      <c r="F75" s="38" t="n"/>
      <c r="G75" s="24" t="n"/>
      <c r="H75" s="39" t="n"/>
      <c r="I75" s="40" t="n"/>
      <c r="J75" s="37">
        <f>IF($E75="","",Assumptions!$B$5)</f>
        <v/>
      </c>
      <c r="K75" s="41">
        <f>IF($E75="","",Assumptions!$B$6)</f>
        <v/>
      </c>
      <c r="L75" s="37">
        <f>IF(OR($E75="",$F75="",$H75="",$I75=""),"",IFERROR($F75*$I75+$H75*$J75,""))</f>
        <v/>
      </c>
      <c r="M75" s="37">
        <f>IF($L75="","",IFERROR($L75*(1+$K75),""))</f>
        <v/>
      </c>
      <c r="N75" s="24" t="n"/>
      <c r="O75" s="24" t="n"/>
    </row>
    <row r="76" ht="22" customHeight="1">
      <c r="A76" s="28">
        <f>IF($E76="","",ROW()-4)</f>
        <v/>
      </c>
      <c r="B76" s="22" t="n"/>
      <c r="C76" s="5" t="n"/>
      <c r="D76" s="5" t="n"/>
      <c r="E76" s="5" t="n"/>
      <c r="F76" s="38" t="n"/>
      <c r="G76" s="24" t="n"/>
      <c r="H76" s="39" t="n"/>
      <c r="I76" s="40" t="n"/>
      <c r="J76" s="34">
        <f>IF($E76="","",Assumptions!$B$5)</f>
        <v/>
      </c>
      <c r="K76" s="42">
        <f>IF($E76="","",Assumptions!$B$6)</f>
        <v/>
      </c>
      <c r="L76" s="34">
        <f>IF(OR($E76="",$F76="",$H76="",$I76=""),"",IFERROR($F76*$I76+$H76*$J76,""))</f>
        <v/>
      </c>
      <c r="M76" s="34">
        <f>IF($L76="","",IFERROR($L76*(1+$K76),""))</f>
        <v/>
      </c>
      <c r="N76" s="24" t="n"/>
      <c r="O76" s="24" t="n"/>
    </row>
    <row r="77" ht="22" customHeight="1">
      <c r="A77" s="21">
        <f>IF($E77="","",ROW()-4)</f>
        <v/>
      </c>
      <c r="B77" s="22" t="n"/>
      <c r="C77" s="5" t="n"/>
      <c r="D77" s="5" t="n"/>
      <c r="E77" s="5" t="n"/>
      <c r="F77" s="38" t="n"/>
      <c r="G77" s="24" t="n"/>
      <c r="H77" s="39" t="n"/>
      <c r="I77" s="40" t="n"/>
      <c r="J77" s="37">
        <f>IF($E77="","",Assumptions!$B$5)</f>
        <v/>
      </c>
      <c r="K77" s="41">
        <f>IF($E77="","",Assumptions!$B$6)</f>
        <v/>
      </c>
      <c r="L77" s="37">
        <f>IF(OR($E77="",$F77="",$H77="",$I77=""),"",IFERROR($F77*$I77+$H77*$J77,""))</f>
        <v/>
      </c>
      <c r="M77" s="37">
        <f>IF($L77="","",IFERROR($L77*(1+$K77),""))</f>
        <v/>
      </c>
      <c r="N77" s="24" t="n"/>
      <c r="O77" s="24" t="n"/>
    </row>
    <row r="78" ht="22" customHeight="1">
      <c r="A78" s="28">
        <f>IF($E78="","",ROW()-4)</f>
        <v/>
      </c>
      <c r="B78" s="22" t="n"/>
      <c r="C78" s="5" t="n"/>
      <c r="D78" s="5" t="n"/>
      <c r="E78" s="5" t="n"/>
      <c r="F78" s="38" t="n"/>
      <c r="G78" s="24" t="n"/>
      <c r="H78" s="39" t="n"/>
      <c r="I78" s="40" t="n"/>
      <c r="J78" s="34">
        <f>IF($E78="","",Assumptions!$B$5)</f>
        <v/>
      </c>
      <c r="K78" s="42">
        <f>IF($E78="","",Assumptions!$B$6)</f>
        <v/>
      </c>
      <c r="L78" s="34">
        <f>IF(OR($E78="",$F78="",$H78="",$I78=""),"",IFERROR($F78*$I78+$H78*$J78,""))</f>
        <v/>
      </c>
      <c r="M78" s="34">
        <f>IF($L78="","",IFERROR($L78*(1+$K78),""))</f>
        <v/>
      </c>
      <c r="N78" s="24" t="n"/>
      <c r="O78" s="24" t="n"/>
    </row>
    <row r="79" ht="22" customHeight="1">
      <c r="A79" s="21">
        <f>IF($E79="","",ROW()-4)</f>
        <v/>
      </c>
      <c r="B79" s="22" t="n"/>
      <c r="C79" s="5" t="n"/>
      <c r="D79" s="5" t="n"/>
      <c r="E79" s="5" t="n"/>
      <c r="F79" s="38" t="n"/>
      <c r="G79" s="24" t="n"/>
      <c r="H79" s="39" t="n"/>
      <c r="I79" s="40" t="n"/>
      <c r="J79" s="37">
        <f>IF($E79="","",Assumptions!$B$5)</f>
        <v/>
      </c>
      <c r="K79" s="41">
        <f>IF($E79="","",Assumptions!$B$6)</f>
        <v/>
      </c>
      <c r="L79" s="37">
        <f>IF(OR($E79="",$F79="",$H79="",$I79=""),"",IFERROR($F79*$I79+$H79*$J79,""))</f>
        <v/>
      </c>
      <c r="M79" s="37">
        <f>IF($L79="","",IFERROR($L79*(1+$K79),""))</f>
        <v/>
      </c>
      <c r="N79" s="24" t="n"/>
      <c r="O79" s="24" t="n"/>
    </row>
    <row r="80" ht="22" customHeight="1">
      <c r="A80" s="28">
        <f>IF($E80="","",ROW()-4)</f>
        <v/>
      </c>
      <c r="B80" s="22" t="n"/>
      <c r="C80" s="5" t="n"/>
      <c r="D80" s="5" t="n"/>
      <c r="E80" s="5" t="n"/>
      <c r="F80" s="38" t="n"/>
      <c r="G80" s="24" t="n"/>
      <c r="H80" s="39" t="n"/>
      <c r="I80" s="40" t="n"/>
      <c r="J80" s="34">
        <f>IF($E80="","",Assumptions!$B$5)</f>
        <v/>
      </c>
      <c r="K80" s="42">
        <f>IF($E80="","",Assumptions!$B$6)</f>
        <v/>
      </c>
      <c r="L80" s="34">
        <f>IF(OR($E80="",$F80="",$H80="",$I80=""),"",IFERROR($F80*$I80+$H80*$J80,""))</f>
        <v/>
      </c>
      <c r="M80" s="34">
        <f>IF($L80="","",IFERROR($L80*(1+$K80),""))</f>
        <v/>
      </c>
      <c r="N80" s="24" t="n"/>
      <c r="O80" s="24" t="n"/>
    </row>
    <row r="81" ht="22" customHeight="1">
      <c r="A81" s="21">
        <f>IF($E81="","",ROW()-4)</f>
        <v/>
      </c>
      <c r="B81" s="22" t="n"/>
      <c r="C81" s="5" t="n"/>
      <c r="D81" s="5" t="n"/>
      <c r="E81" s="5" t="n"/>
      <c r="F81" s="38" t="n"/>
      <c r="G81" s="24" t="n"/>
      <c r="H81" s="39" t="n"/>
      <c r="I81" s="40" t="n"/>
      <c r="J81" s="37">
        <f>IF($E81="","",Assumptions!$B$5)</f>
        <v/>
      </c>
      <c r="K81" s="41">
        <f>IF($E81="","",Assumptions!$B$6)</f>
        <v/>
      </c>
      <c r="L81" s="37">
        <f>IF(OR($E81="",$F81="",$H81="",$I81=""),"",IFERROR($F81*$I81+$H81*$J81,""))</f>
        <v/>
      </c>
      <c r="M81" s="37">
        <f>IF($L81="","",IFERROR($L81*(1+$K81),""))</f>
        <v/>
      </c>
      <c r="N81" s="24" t="n"/>
      <c r="O81" s="24" t="n"/>
    </row>
    <row r="82" ht="22" customHeight="1">
      <c r="A82" s="28">
        <f>IF($E82="","",ROW()-4)</f>
        <v/>
      </c>
      <c r="B82" s="22" t="n"/>
      <c r="C82" s="5" t="n"/>
      <c r="D82" s="5" t="n"/>
      <c r="E82" s="5" t="n"/>
      <c r="F82" s="38" t="n"/>
      <c r="G82" s="24" t="n"/>
      <c r="H82" s="39" t="n"/>
      <c r="I82" s="40" t="n"/>
      <c r="J82" s="34">
        <f>IF($E82="","",Assumptions!$B$5)</f>
        <v/>
      </c>
      <c r="K82" s="42">
        <f>IF($E82="","",Assumptions!$B$6)</f>
        <v/>
      </c>
      <c r="L82" s="34">
        <f>IF(OR($E82="",$F82="",$H82="",$I82=""),"",IFERROR($F82*$I82+$H82*$J82,""))</f>
        <v/>
      </c>
      <c r="M82" s="34">
        <f>IF($L82="","",IFERROR($L82*(1+$K82),""))</f>
        <v/>
      </c>
      <c r="N82" s="24" t="n"/>
      <c r="O82" s="24" t="n"/>
    </row>
    <row r="83" ht="22" customHeight="1">
      <c r="A83" s="21">
        <f>IF($E83="","",ROW()-4)</f>
        <v/>
      </c>
      <c r="B83" s="22" t="n"/>
      <c r="C83" s="5" t="n"/>
      <c r="D83" s="5" t="n"/>
      <c r="E83" s="5" t="n"/>
      <c r="F83" s="38" t="n"/>
      <c r="G83" s="24" t="n"/>
      <c r="H83" s="39" t="n"/>
      <c r="I83" s="40" t="n"/>
      <c r="J83" s="37">
        <f>IF($E83="","",Assumptions!$B$5)</f>
        <v/>
      </c>
      <c r="K83" s="41">
        <f>IF($E83="","",Assumptions!$B$6)</f>
        <v/>
      </c>
      <c r="L83" s="37">
        <f>IF(OR($E83="",$F83="",$H83="",$I83=""),"",IFERROR($F83*$I83+$H83*$J83,""))</f>
        <v/>
      </c>
      <c r="M83" s="37">
        <f>IF($L83="","",IFERROR($L83*(1+$K83),""))</f>
        <v/>
      </c>
      <c r="N83" s="24" t="n"/>
      <c r="O83" s="24" t="n"/>
    </row>
    <row r="84" ht="22" customHeight="1">
      <c r="A84" s="28">
        <f>IF($E84="","",ROW()-4)</f>
        <v/>
      </c>
      <c r="B84" s="22" t="n"/>
      <c r="C84" s="5" t="n"/>
      <c r="D84" s="5" t="n"/>
      <c r="E84" s="5" t="n"/>
      <c r="F84" s="38" t="n"/>
      <c r="G84" s="24" t="n"/>
      <c r="H84" s="39" t="n"/>
      <c r="I84" s="40" t="n"/>
      <c r="J84" s="34">
        <f>IF($E84="","",Assumptions!$B$5)</f>
        <v/>
      </c>
      <c r="K84" s="42">
        <f>IF($E84="","",Assumptions!$B$6)</f>
        <v/>
      </c>
      <c r="L84" s="34">
        <f>IF(OR($E84="",$F84="",$H84="",$I84=""),"",IFERROR($F84*$I84+$H84*$J84,""))</f>
        <v/>
      </c>
      <c r="M84" s="34">
        <f>IF($L84="","",IFERROR($L84*(1+$K84),""))</f>
        <v/>
      </c>
      <c r="N84" s="24" t="n"/>
      <c r="O84" s="24" t="n"/>
    </row>
    <row r="85" ht="22" customHeight="1">
      <c r="A85" s="21">
        <f>IF($E85="","",ROW()-4)</f>
        <v/>
      </c>
      <c r="B85" s="22" t="n"/>
      <c r="C85" s="5" t="n"/>
      <c r="D85" s="5" t="n"/>
      <c r="E85" s="5" t="n"/>
      <c r="F85" s="38" t="n"/>
      <c r="G85" s="24" t="n"/>
      <c r="H85" s="39" t="n"/>
      <c r="I85" s="40" t="n"/>
      <c r="J85" s="37">
        <f>IF($E85="","",Assumptions!$B$5)</f>
        <v/>
      </c>
      <c r="K85" s="41">
        <f>IF($E85="","",Assumptions!$B$6)</f>
        <v/>
      </c>
      <c r="L85" s="37">
        <f>IF(OR($E85="",$F85="",$H85="",$I85=""),"",IFERROR($F85*$I85+$H85*$J85,""))</f>
        <v/>
      </c>
      <c r="M85" s="37">
        <f>IF($L85="","",IFERROR($L85*(1+$K85),""))</f>
        <v/>
      </c>
      <c r="N85" s="24" t="n"/>
      <c r="O85" s="24" t="n"/>
    </row>
    <row r="86" ht="22" customHeight="1">
      <c r="A86" s="28">
        <f>IF($E86="","",ROW()-4)</f>
        <v/>
      </c>
      <c r="B86" s="22" t="n"/>
      <c r="C86" s="5" t="n"/>
      <c r="D86" s="5" t="n"/>
      <c r="E86" s="5" t="n"/>
      <c r="F86" s="38" t="n"/>
      <c r="G86" s="24" t="n"/>
      <c r="H86" s="39" t="n"/>
      <c r="I86" s="40" t="n"/>
      <c r="J86" s="34">
        <f>IF($E86="","",Assumptions!$B$5)</f>
        <v/>
      </c>
      <c r="K86" s="42">
        <f>IF($E86="","",Assumptions!$B$6)</f>
        <v/>
      </c>
      <c r="L86" s="34">
        <f>IF(OR($E86="",$F86="",$H86="",$I86=""),"",IFERROR($F86*$I86+$H86*$J86,""))</f>
        <v/>
      </c>
      <c r="M86" s="34">
        <f>IF($L86="","",IFERROR($L86*(1+$K86),""))</f>
        <v/>
      </c>
      <c r="N86" s="24" t="n"/>
      <c r="O86" s="24" t="n"/>
    </row>
    <row r="87" ht="22" customHeight="1">
      <c r="A87" s="21">
        <f>IF($E87="","",ROW()-4)</f>
        <v/>
      </c>
      <c r="B87" s="22" t="n"/>
      <c r="C87" s="5" t="n"/>
      <c r="D87" s="5" t="n"/>
      <c r="E87" s="5" t="n"/>
      <c r="F87" s="38" t="n"/>
      <c r="G87" s="24" t="n"/>
      <c r="H87" s="39" t="n"/>
      <c r="I87" s="40" t="n"/>
      <c r="J87" s="37">
        <f>IF($E87="","",Assumptions!$B$5)</f>
        <v/>
      </c>
      <c r="K87" s="41">
        <f>IF($E87="","",Assumptions!$B$6)</f>
        <v/>
      </c>
      <c r="L87" s="37">
        <f>IF(OR($E87="",$F87="",$H87="",$I87=""),"",IFERROR($F87*$I87+$H87*$J87,""))</f>
        <v/>
      </c>
      <c r="M87" s="37">
        <f>IF($L87="","",IFERROR($L87*(1+$K87),""))</f>
        <v/>
      </c>
      <c r="N87" s="24" t="n"/>
      <c r="O87" s="24" t="n"/>
    </row>
    <row r="88" ht="22" customHeight="1">
      <c r="A88" s="28">
        <f>IF($E88="","",ROW()-4)</f>
        <v/>
      </c>
      <c r="B88" s="22" t="n"/>
      <c r="C88" s="5" t="n"/>
      <c r="D88" s="5" t="n"/>
      <c r="E88" s="5" t="n"/>
      <c r="F88" s="38" t="n"/>
      <c r="G88" s="24" t="n"/>
      <c r="H88" s="39" t="n"/>
      <c r="I88" s="40" t="n"/>
      <c r="J88" s="34">
        <f>IF($E88="","",Assumptions!$B$5)</f>
        <v/>
      </c>
      <c r="K88" s="42">
        <f>IF($E88="","",Assumptions!$B$6)</f>
        <v/>
      </c>
      <c r="L88" s="34">
        <f>IF(OR($E88="",$F88="",$H88="",$I88=""),"",IFERROR($F88*$I88+$H88*$J88,""))</f>
        <v/>
      </c>
      <c r="M88" s="34">
        <f>IF($L88="","",IFERROR($L88*(1+$K88),""))</f>
        <v/>
      </c>
      <c r="N88" s="24" t="n"/>
      <c r="O88" s="24" t="n"/>
    </row>
    <row r="89" ht="22" customHeight="1">
      <c r="A89" s="21">
        <f>IF($E89="","",ROW()-4)</f>
        <v/>
      </c>
      <c r="B89" s="22" t="n"/>
      <c r="C89" s="5" t="n"/>
      <c r="D89" s="5" t="n"/>
      <c r="E89" s="5" t="n"/>
      <c r="F89" s="38" t="n"/>
      <c r="G89" s="24" t="n"/>
      <c r="H89" s="39" t="n"/>
      <c r="I89" s="40" t="n"/>
      <c r="J89" s="37">
        <f>IF($E89="","",Assumptions!$B$5)</f>
        <v/>
      </c>
      <c r="K89" s="41">
        <f>IF($E89="","",Assumptions!$B$6)</f>
        <v/>
      </c>
      <c r="L89" s="37">
        <f>IF(OR($E89="",$F89="",$H89="",$I89=""),"",IFERROR($F89*$I89+$H89*$J89,""))</f>
        <v/>
      </c>
      <c r="M89" s="37">
        <f>IF($L89="","",IFERROR($L89*(1+$K89),""))</f>
        <v/>
      </c>
      <c r="N89" s="24" t="n"/>
      <c r="O89" s="24" t="n"/>
    </row>
    <row r="90" ht="22" customHeight="1">
      <c r="A90" s="28">
        <f>IF($E90="","",ROW()-4)</f>
        <v/>
      </c>
      <c r="B90" s="22" t="n"/>
      <c r="C90" s="5" t="n"/>
      <c r="D90" s="5" t="n"/>
      <c r="E90" s="5" t="n"/>
      <c r="F90" s="38" t="n"/>
      <c r="G90" s="24" t="n"/>
      <c r="H90" s="39" t="n"/>
      <c r="I90" s="40" t="n"/>
      <c r="J90" s="34">
        <f>IF($E90="","",Assumptions!$B$5)</f>
        <v/>
      </c>
      <c r="K90" s="42">
        <f>IF($E90="","",Assumptions!$B$6)</f>
        <v/>
      </c>
      <c r="L90" s="34">
        <f>IF(OR($E90="",$F90="",$H90="",$I90=""),"",IFERROR($F90*$I90+$H90*$J90,""))</f>
        <v/>
      </c>
      <c r="M90" s="34">
        <f>IF($L90="","",IFERROR($L90*(1+$K90),""))</f>
        <v/>
      </c>
      <c r="N90" s="24" t="n"/>
      <c r="O90" s="24" t="n"/>
    </row>
    <row r="91" ht="22" customHeight="1">
      <c r="A91" s="21">
        <f>IF($E91="","",ROW()-4)</f>
        <v/>
      </c>
      <c r="B91" s="22" t="n"/>
      <c r="C91" s="5" t="n"/>
      <c r="D91" s="5" t="n"/>
      <c r="E91" s="5" t="n"/>
      <c r="F91" s="38" t="n"/>
      <c r="G91" s="24" t="n"/>
      <c r="H91" s="39" t="n"/>
      <c r="I91" s="40" t="n"/>
      <c r="J91" s="37">
        <f>IF($E91="","",Assumptions!$B$5)</f>
        <v/>
      </c>
      <c r="K91" s="41">
        <f>IF($E91="","",Assumptions!$B$6)</f>
        <v/>
      </c>
      <c r="L91" s="37">
        <f>IF(OR($E91="",$F91="",$H91="",$I91=""),"",IFERROR($F91*$I91+$H91*$J91,""))</f>
        <v/>
      </c>
      <c r="M91" s="37">
        <f>IF($L91="","",IFERROR($L91*(1+$K91),""))</f>
        <v/>
      </c>
      <c r="N91" s="24" t="n"/>
      <c r="O91" s="24" t="n"/>
    </row>
    <row r="92" ht="22" customHeight="1">
      <c r="A92" s="28">
        <f>IF($E92="","",ROW()-4)</f>
        <v/>
      </c>
      <c r="B92" s="22" t="n"/>
      <c r="C92" s="5" t="n"/>
      <c r="D92" s="5" t="n"/>
      <c r="E92" s="5" t="n"/>
      <c r="F92" s="38" t="n"/>
      <c r="G92" s="24" t="n"/>
      <c r="H92" s="39" t="n"/>
      <c r="I92" s="40" t="n"/>
      <c r="J92" s="34">
        <f>IF($E92="","",Assumptions!$B$5)</f>
        <v/>
      </c>
      <c r="K92" s="42">
        <f>IF($E92="","",Assumptions!$B$6)</f>
        <v/>
      </c>
      <c r="L92" s="34">
        <f>IF(OR($E92="",$F92="",$H92="",$I92=""),"",IFERROR($F92*$I92+$H92*$J92,""))</f>
        <v/>
      </c>
      <c r="M92" s="34">
        <f>IF($L92="","",IFERROR($L92*(1+$K92),""))</f>
        <v/>
      </c>
      <c r="N92" s="24" t="n"/>
      <c r="O92" s="24" t="n"/>
    </row>
    <row r="93" ht="22" customHeight="1">
      <c r="A93" s="21">
        <f>IF($E93="","",ROW()-4)</f>
        <v/>
      </c>
      <c r="B93" s="22" t="n"/>
      <c r="C93" s="5" t="n"/>
      <c r="D93" s="5" t="n"/>
      <c r="E93" s="5" t="n"/>
      <c r="F93" s="38" t="n"/>
      <c r="G93" s="24" t="n"/>
      <c r="H93" s="39" t="n"/>
      <c r="I93" s="40" t="n"/>
      <c r="J93" s="37">
        <f>IF($E93="","",Assumptions!$B$5)</f>
        <v/>
      </c>
      <c r="K93" s="41">
        <f>IF($E93="","",Assumptions!$B$6)</f>
        <v/>
      </c>
      <c r="L93" s="37">
        <f>IF(OR($E93="",$F93="",$H93="",$I93=""),"",IFERROR($F93*$I93+$H93*$J93,""))</f>
        <v/>
      </c>
      <c r="M93" s="37">
        <f>IF($L93="","",IFERROR($L93*(1+$K93),""))</f>
        <v/>
      </c>
      <c r="N93" s="24" t="n"/>
      <c r="O93" s="24" t="n"/>
    </row>
    <row r="94" ht="22" customHeight="1">
      <c r="A94" s="28">
        <f>IF($E94="","",ROW()-4)</f>
        <v/>
      </c>
      <c r="B94" s="22" t="n"/>
      <c r="C94" s="5" t="n"/>
      <c r="D94" s="5" t="n"/>
      <c r="E94" s="5" t="n"/>
      <c r="F94" s="38" t="n"/>
      <c r="G94" s="24" t="n"/>
      <c r="H94" s="39" t="n"/>
      <c r="I94" s="40" t="n"/>
      <c r="J94" s="34">
        <f>IF($E94="","",Assumptions!$B$5)</f>
        <v/>
      </c>
      <c r="K94" s="42">
        <f>IF($E94="","",Assumptions!$B$6)</f>
        <v/>
      </c>
      <c r="L94" s="34">
        <f>IF(OR($E94="",$F94="",$H94="",$I94=""),"",IFERROR($F94*$I94+$H94*$J94,""))</f>
        <v/>
      </c>
      <c r="M94" s="34">
        <f>IF($L94="","",IFERROR($L94*(1+$K94),""))</f>
        <v/>
      </c>
      <c r="N94" s="24" t="n"/>
      <c r="O94" s="24" t="n"/>
    </row>
    <row r="95" ht="22" customHeight="1">
      <c r="A95" s="21">
        <f>IF($E95="","",ROW()-4)</f>
        <v/>
      </c>
      <c r="B95" s="22" t="n"/>
      <c r="C95" s="5" t="n"/>
      <c r="D95" s="5" t="n"/>
      <c r="E95" s="5" t="n"/>
      <c r="F95" s="38" t="n"/>
      <c r="G95" s="24" t="n"/>
      <c r="H95" s="39" t="n"/>
      <c r="I95" s="40" t="n"/>
      <c r="J95" s="37">
        <f>IF($E95="","",Assumptions!$B$5)</f>
        <v/>
      </c>
      <c r="K95" s="41">
        <f>IF($E95="","",Assumptions!$B$6)</f>
        <v/>
      </c>
      <c r="L95" s="37">
        <f>IF(OR($E95="",$F95="",$H95="",$I95=""),"",IFERROR($F95*$I95+$H95*$J95,""))</f>
        <v/>
      </c>
      <c r="M95" s="37">
        <f>IF($L95="","",IFERROR($L95*(1+$K95),""))</f>
        <v/>
      </c>
      <c r="N95" s="24" t="n"/>
      <c r="O95" s="24" t="n"/>
    </row>
    <row r="96" ht="22" customHeight="1">
      <c r="A96" s="28">
        <f>IF($E96="","",ROW()-4)</f>
        <v/>
      </c>
      <c r="B96" s="22" t="n"/>
      <c r="C96" s="5" t="n"/>
      <c r="D96" s="5" t="n"/>
      <c r="E96" s="5" t="n"/>
      <c r="F96" s="38" t="n"/>
      <c r="G96" s="24" t="n"/>
      <c r="H96" s="39" t="n"/>
      <c r="I96" s="40" t="n"/>
      <c r="J96" s="34">
        <f>IF($E96="","",Assumptions!$B$5)</f>
        <v/>
      </c>
      <c r="K96" s="42">
        <f>IF($E96="","",Assumptions!$B$6)</f>
        <v/>
      </c>
      <c r="L96" s="34">
        <f>IF(OR($E96="",$F96="",$H96="",$I96=""),"",IFERROR($F96*$I96+$H96*$J96,""))</f>
        <v/>
      </c>
      <c r="M96" s="34">
        <f>IF($L96="","",IFERROR($L96*(1+$K96),""))</f>
        <v/>
      </c>
      <c r="N96" s="24" t="n"/>
      <c r="O96" s="24" t="n"/>
    </row>
    <row r="97" ht="22" customHeight="1">
      <c r="A97" s="21">
        <f>IF($E97="","",ROW()-4)</f>
        <v/>
      </c>
      <c r="B97" s="22" t="n"/>
      <c r="C97" s="5" t="n"/>
      <c r="D97" s="5" t="n"/>
      <c r="E97" s="5" t="n"/>
      <c r="F97" s="38" t="n"/>
      <c r="G97" s="24" t="n"/>
      <c r="H97" s="39" t="n"/>
      <c r="I97" s="40" t="n"/>
      <c r="J97" s="37">
        <f>IF($E97="","",Assumptions!$B$5)</f>
        <v/>
      </c>
      <c r="K97" s="41">
        <f>IF($E97="","",Assumptions!$B$6)</f>
        <v/>
      </c>
      <c r="L97" s="37">
        <f>IF(OR($E97="",$F97="",$H97="",$I97=""),"",IFERROR($F97*$I97+$H97*$J97,""))</f>
        <v/>
      </c>
      <c r="M97" s="37">
        <f>IF($L97="","",IFERROR($L97*(1+$K97),""))</f>
        <v/>
      </c>
      <c r="N97" s="24" t="n"/>
      <c r="O97" s="24" t="n"/>
    </row>
    <row r="98" ht="22" customHeight="1">
      <c r="A98" s="28">
        <f>IF($E98="","",ROW()-4)</f>
        <v/>
      </c>
      <c r="B98" s="22" t="n"/>
      <c r="C98" s="5" t="n"/>
      <c r="D98" s="5" t="n"/>
      <c r="E98" s="5" t="n"/>
      <c r="F98" s="38" t="n"/>
      <c r="G98" s="24" t="n"/>
      <c r="H98" s="39" t="n"/>
      <c r="I98" s="40" t="n"/>
      <c r="J98" s="34">
        <f>IF($E98="","",Assumptions!$B$5)</f>
        <v/>
      </c>
      <c r="K98" s="42">
        <f>IF($E98="","",Assumptions!$B$6)</f>
        <v/>
      </c>
      <c r="L98" s="34">
        <f>IF(OR($E98="",$F98="",$H98="",$I98=""),"",IFERROR($F98*$I98+$H98*$J98,""))</f>
        <v/>
      </c>
      <c r="M98" s="34">
        <f>IF($L98="","",IFERROR($L98*(1+$K98),""))</f>
        <v/>
      </c>
      <c r="N98" s="24" t="n"/>
      <c r="O98" s="24" t="n"/>
    </row>
    <row r="99" ht="22" customHeight="1">
      <c r="A99" s="21">
        <f>IF($E99="","",ROW()-4)</f>
        <v/>
      </c>
      <c r="B99" s="22" t="n"/>
      <c r="C99" s="5" t="n"/>
      <c r="D99" s="5" t="n"/>
      <c r="E99" s="5" t="n"/>
      <c r="F99" s="38" t="n"/>
      <c r="G99" s="24" t="n"/>
      <c r="H99" s="39" t="n"/>
      <c r="I99" s="40" t="n"/>
      <c r="J99" s="37">
        <f>IF($E99="","",Assumptions!$B$5)</f>
        <v/>
      </c>
      <c r="K99" s="41">
        <f>IF($E99="","",Assumptions!$B$6)</f>
        <v/>
      </c>
      <c r="L99" s="37">
        <f>IF(OR($E99="",$F99="",$H99="",$I99=""),"",IFERROR($F99*$I99+$H99*$J99,""))</f>
        <v/>
      </c>
      <c r="M99" s="37">
        <f>IF($L99="","",IFERROR($L99*(1+$K99),""))</f>
        <v/>
      </c>
      <c r="N99" s="24" t="n"/>
      <c r="O99" s="24" t="n"/>
    </row>
    <row r="100" ht="22" customHeight="1">
      <c r="A100" s="28">
        <f>IF($E100="","",ROW()-4)</f>
        <v/>
      </c>
      <c r="B100" s="22" t="n"/>
      <c r="C100" s="5" t="n"/>
      <c r="D100" s="5" t="n"/>
      <c r="E100" s="5" t="n"/>
      <c r="F100" s="38" t="n"/>
      <c r="G100" s="24" t="n"/>
      <c r="H100" s="39" t="n"/>
      <c r="I100" s="40" t="n"/>
      <c r="J100" s="34">
        <f>IF($E100="","",Assumptions!$B$5)</f>
        <v/>
      </c>
      <c r="K100" s="42">
        <f>IF($E100="","",Assumptions!$B$6)</f>
        <v/>
      </c>
      <c r="L100" s="34">
        <f>IF(OR($E100="",$F100="",$H100="",$I100=""),"",IFERROR($F100*$I100+$H100*$J100,""))</f>
        <v/>
      </c>
      <c r="M100" s="34">
        <f>IF($L100="","",IFERROR($L100*(1+$K100),""))</f>
        <v/>
      </c>
      <c r="N100" s="24" t="n"/>
      <c r="O100" s="24" t="n"/>
    </row>
    <row r="101" ht="22" customHeight="1">
      <c r="A101" s="21">
        <f>IF($E101="","",ROW()-4)</f>
        <v/>
      </c>
      <c r="B101" s="22" t="n"/>
      <c r="C101" s="5" t="n"/>
      <c r="D101" s="5" t="n"/>
      <c r="E101" s="5" t="n"/>
      <c r="F101" s="38" t="n"/>
      <c r="G101" s="24" t="n"/>
      <c r="H101" s="39" t="n"/>
      <c r="I101" s="40" t="n"/>
      <c r="J101" s="37">
        <f>IF($E101="","",Assumptions!$B$5)</f>
        <v/>
      </c>
      <c r="K101" s="41">
        <f>IF($E101="","",Assumptions!$B$6)</f>
        <v/>
      </c>
      <c r="L101" s="37">
        <f>IF(OR($E101="",$F101="",$H101="",$I101=""),"",IFERROR($F101*$I101+$H101*$J101,""))</f>
        <v/>
      </c>
      <c r="M101" s="37">
        <f>IF($L101="","",IFERROR($L101*(1+$K101),""))</f>
        <v/>
      </c>
      <c r="N101" s="24" t="n"/>
      <c r="O101" s="24" t="n"/>
    </row>
    <row r="102" ht="22" customHeight="1">
      <c r="A102" s="28">
        <f>IF($E102="","",ROW()-4)</f>
        <v/>
      </c>
      <c r="B102" s="22" t="n"/>
      <c r="C102" s="5" t="n"/>
      <c r="D102" s="5" t="n"/>
      <c r="E102" s="5" t="n"/>
      <c r="F102" s="38" t="n"/>
      <c r="G102" s="24" t="n"/>
      <c r="H102" s="39" t="n"/>
      <c r="I102" s="40" t="n"/>
      <c r="J102" s="34">
        <f>IF($E102="","",Assumptions!$B$5)</f>
        <v/>
      </c>
      <c r="K102" s="42">
        <f>IF($E102="","",Assumptions!$B$6)</f>
        <v/>
      </c>
      <c r="L102" s="34">
        <f>IF(OR($E102="",$F102="",$H102="",$I102=""),"",IFERROR($F102*$I102+$H102*$J102,""))</f>
        <v/>
      </c>
      <c r="M102" s="34">
        <f>IF($L102="","",IFERROR($L102*(1+$K102),""))</f>
        <v/>
      </c>
      <c r="N102" s="24" t="n"/>
      <c r="O102" s="24" t="n"/>
    </row>
    <row r="103" ht="22" customHeight="1">
      <c r="A103" s="21">
        <f>IF($E103="","",ROW()-4)</f>
        <v/>
      </c>
      <c r="B103" s="22" t="n"/>
      <c r="C103" s="5" t="n"/>
      <c r="D103" s="5" t="n"/>
      <c r="E103" s="5" t="n"/>
      <c r="F103" s="38" t="n"/>
      <c r="G103" s="24" t="n"/>
      <c r="H103" s="39" t="n"/>
      <c r="I103" s="40" t="n"/>
      <c r="J103" s="37">
        <f>IF($E103="","",Assumptions!$B$5)</f>
        <v/>
      </c>
      <c r="K103" s="41">
        <f>IF($E103="","",Assumptions!$B$6)</f>
        <v/>
      </c>
      <c r="L103" s="37">
        <f>IF(OR($E103="",$F103="",$H103="",$I103=""),"",IFERROR($F103*$I103+$H103*$J103,""))</f>
        <v/>
      </c>
      <c r="M103" s="37">
        <f>IF($L103="","",IFERROR($L103*(1+$K103),""))</f>
        <v/>
      </c>
      <c r="N103" s="24" t="n"/>
      <c r="O103" s="24" t="n"/>
    </row>
    <row r="104" ht="22" customHeight="1">
      <c r="A104" s="28">
        <f>IF($E104="","",ROW()-4)</f>
        <v/>
      </c>
      <c r="B104" s="22" t="n"/>
      <c r="C104" s="5" t="n"/>
      <c r="D104" s="5" t="n"/>
      <c r="E104" s="5" t="n"/>
      <c r="F104" s="38" t="n"/>
      <c r="G104" s="24" t="n"/>
      <c r="H104" s="39" t="n"/>
      <c r="I104" s="40" t="n"/>
      <c r="J104" s="34">
        <f>IF($E104="","",Assumptions!$B$5)</f>
        <v/>
      </c>
      <c r="K104" s="42">
        <f>IF($E104="","",Assumptions!$B$6)</f>
        <v/>
      </c>
      <c r="L104" s="34">
        <f>IF(OR($E104="",$F104="",$H104="",$I104=""),"",IFERROR($F104*$I104+$H104*$J104,""))</f>
        <v/>
      </c>
      <c r="M104" s="34">
        <f>IF($L104="","",IFERROR($L104*(1+$K104),""))</f>
        <v/>
      </c>
      <c r="N104" s="24" t="n"/>
      <c r="O104" s="24" t="n"/>
    </row>
  </sheetData>
  <autoFilter ref="A4:O104"/>
  <conditionalFormatting sqref="A5:O104">
    <cfRule type="expression" priority="1" dxfId="0">
      <formula>AND($E5&lt;&gt;"",OR($B5="",$C5="",$D5="",$F5="",$G5="",$H5="",$I5="",$N5="",$O5=""))</formula>
    </cfRule>
  </conditionalFormatting>
  <conditionalFormatting sqref="O5:O104">
    <cfRule type="expression" priority="2" dxfId="1">
      <formula>$O5="Included"</formula>
    </cfRule>
    <cfRule type="expression" priority="3" dxfId="2">
      <formula>$O5="Optional"</formula>
    </cfRule>
    <cfRule type="expression" priority="4" dxfId="0">
      <formula>$O5="Excluded"</formula>
    </cfRule>
  </conditionalFormatting>
  <dataValidations count="8">
    <dataValidation sqref="B5:B104" showDropDown="0" showInputMessage="0" showErrorMessage="0" allowBlank="0" errorTitle="Line Date Check" error="Enter a date within the editable planning range on the Assumptions sheet." type="date" operator="between">
      <formula1>=$S$2</formula1>
      <formula2>=$T$2</formula2>
    </dataValidation>
    <dataValidation sqref="C5:C104" showDropDown="0" showInputMessage="0" showErrorMessage="0" allowBlank="0" errorTitle="Category Check" error="Select a listed estimate category." type="list">
      <formula1>"Outdoor Equipment,Indoor Equipment,Refrigerant/Line Set,Electrical,Controls,Labor,Permits/Allowances,Other"</formula1>
    </dataValidation>
    <dataValidation sqref="F5:F104" showDropDown="0" showInputMessage="0" showErrorMessage="0" allowBlank="0" errorTitle="Quantity Check" error="Enter a positive quantity within the editable line limit." type="decimal" operator="between">
      <formula1>0.01</formula1>
      <formula2>=$P$2</formula2>
    </dataValidation>
    <dataValidation sqref="G5:G104" showDropDown="0" showInputMessage="0" showErrorMessage="0" allowBlank="0" errorTitle="Unit Check" error="Select a listed unit." type="list">
      <formula1>"each,ft,lb,lot,hr"</formula1>
    </dataValidation>
    <dataValidation sqref="H5:H104" showDropDown="0" showInputMessage="0" showErrorMessage="0" allowBlank="0" errorTitle="Labor Check" error="Enter labor hours within the editable line limit." type="decimal" operator="between">
      <formula1>0</formula1>
      <formula2>=$Q$2</formula2>
    </dataValidation>
    <dataValidation sqref="I5:I104" showDropDown="0" showInputMessage="0" showErrorMessage="0" allowBlank="0" errorTitle="Cost Check" error="Enter a nonnegative unit cost within the editable line limit." type="decimal" operator="between">
      <formula1>0</formula1>
      <formula2>=$R$2</formula2>
    </dataValidation>
    <dataValidation sqref="N5:N104" showDropDown="0" showInputMessage="0" showErrorMessage="0" allowBlank="0" errorTitle="Responsibility Check" error="Select a listed responsibility." type="list">
      <formula1>"Contractor,Customer,To Be Confirmed"</formula1>
    </dataValidation>
    <dataValidation sqref="O5:O104" showDropDown="0" showInputMessage="0" showErrorMessage="0" allowBlank="0" errorTitle="Line Status Check" error="Select Included, Optional, or Excluded." type="list">
      <formula1>"Included,Optional,Excluded"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  <col width="31" customWidth="1" min="3" max="3"/>
    <col width="23" customWidth="1" min="4" max="4"/>
    <col width="12" customWidth="1" min="5" max="5"/>
    <col width="20" customWidth="1" min="6" max="6"/>
    <col width="15" customWidth="1" min="7" max="7"/>
    <col width="18" customWidth="1" min="8" max="8"/>
  </cols>
  <sheetData>
    <row r="1" ht="30" customHeight="1">
      <c r="A1" s="18" t="inlineStr">
        <is>
          <t>Estimate Assumptions and Review Controls</t>
        </is>
      </c>
      <c r="B1" s="19" t="n"/>
      <c r="C1" s="19" t="n"/>
      <c r="D1" s="19" t="n"/>
      <c r="E1" s="19" t="n"/>
      <c r="F1" s="19" t="n"/>
      <c r="G1" s="19" t="n"/>
      <c r="H1" s="19" t="n"/>
    </row>
    <row r="2" ht="32" customHeight="1">
      <c r="A2" s="2" t="inlineStr">
        <is>
          <t>Edit orange cells. These are planning controls, not guaranteed prices, engineering limits, or external requirements. Stable validation choices are shown for reference.</t>
        </is>
      </c>
    </row>
    <row r="3"/>
    <row r="4">
      <c r="A4" s="3" t="inlineStr">
        <is>
          <t>Setting</t>
        </is>
      </c>
      <c r="B4" s="3" t="inlineStr">
        <is>
          <t>Value</t>
        </is>
      </c>
      <c r="C4" s="3" t="inlineStr">
        <is>
          <t>Unit / Use</t>
        </is>
      </c>
      <c r="D4" s="3" t="inlineStr">
        <is>
          <t>Category</t>
        </is>
      </c>
      <c r="E4" s="3" t="inlineStr">
        <is>
          <t>Unit</t>
        </is>
      </c>
      <c r="F4" s="3" t="inlineStr">
        <is>
          <t>Responsibility</t>
        </is>
      </c>
      <c r="G4" s="3" t="inlineStr">
        <is>
          <t>Line Status</t>
        </is>
      </c>
      <c r="H4" s="3" t="inlineStr">
        <is>
          <t>Estimate Status</t>
        </is>
      </c>
    </row>
    <row r="5">
      <c r="A5" s="4" t="inlineStr">
        <is>
          <t>Default Labor Rate</t>
        </is>
      </c>
      <c r="B5" s="40" t="n">
        <v>118</v>
      </c>
      <c r="C5" s="15" t="inlineStr">
        <is>
          <t>$ per labor hour</t>
        </is>
      </c>
      <c r="D5" s="15" t="inlineStr">
        <is>
          <t>Outdoor Equipment</t>
        </is>
      </c>
      <c r="E5" s="15" t="inlineStr">
        <is>
          <t>each</t>
        </is>
      </c>
      <c r="F5" s="15" t="inlineStr">
        <is>
          <t>Contractor</t>
        </is>
      </c>
      <c r="G5" s="15" t="inlineStr">
        <is>
          <t>Included</t>
        </is>
      </c>
      <c r="H5" s="15" t="inlineStr">
        <is>
          <t>Draft</t>
        </is>
      </c>
    </row>
    <row r="6">
      <c r="A6" s="30" t="inlineStr">
        <is>
          <t>Default Markup</t>
        </is>
      </c>
      <c r="B6" s="43" t="n">
        <v>0.28</v>
      </c>
      <c r="C6" s="17" t="inlineStr">
        <is>
          <t>Applied to estimated line cost</t>
        </is>
      </c>
      <c r="D6" s="17" t="inlineStr">
        <is>
          <t>Indoor Equipment</t>
        </is>
      </c>
      <c r="E6" s="17" t="inlineStr">
        <is>
          <t>ft</t>
        </is>
      </c>
      <c r="F6" s="17" t="inlineStr">
        <is>
          <t>Customer</t>
        </is>
      </c>
      <c r="G6" s="17" t="inlineStr">
        <is>
          <t>Optional</t>
        </is>
      </c>
      <c r="H6" s="17" t="inlineStr">
        <is>
          <t>Ready for Review</t>
        </is>
      </c>
    </row>
    <row r="7">
      <c r="A7" s="4" t="inlineStr">
        <is>
          <t>Contingency</t>
        </is>
      </c>
      <c r="B7" s="43" t="n">
        <v>0.05</v>
      </c>
      <c r="C7" s="15" t="inlineStr">
        <is>
          <t>Applied to included base price</t>
        </is>
      </c>
      <c r="D7" s="15" t="inlineStr">
        <is>
          <t>Refrigerant/Line Set</t>
        </is>
      </c>
      <c r="E7" s="15" t="inlineStr">
        <is>
          <t>lb</t>
        </is>
      </c>
      <c r="F7" s="15" t="inlineStr">
        <is>
          <t>To Be Confirmed</t>
        </is>
      </c>
      <c r="G7" s="15" t="inlineStr">
        <is>
          <t>Excluded</t>
        </is>
      </c>
      <c r="H7" s="15" t="inlineStr">
        <is>
          <t>On Hold</t>
        </is>
      </c>
    </row>
    <row r="8">
      <c r="A8" s="30" t="inlineStr">
        <is>
          <t>High Total Review Limit</t>
        </is>
      </c>
      <c r="B8" s="40" t="n">
        <v>30000</v>
      </c>
      <c r="C8" s="17" t="inlineStr">
        <is>
          <t>$; prompts human review</t>
        </is>
      </c>
      <c r="D8" s="17" t="inlineStr">
        <is>
          <t>Electrical</t>
        </is>
      </c>
      <c r="E8" s="17" t="inlineStr">
        <is>
          <t>lot</t>
        </is>
      </c>
      <c r="F8" s="17" t="inlineStr"/>
      <c r="G8" s="17" t="inlineStr"/>
      <c r="H8" s="17" t="inlineStr">
        <is>
          <t>Accepted</t>
        </is>
      </c>
    </row>
    <row r="9">
      <c r="A9" s="4" t="inlineStr">
        <is>
          <t>Project Labor Review Limit</t>
        </is>
      </c>
      <c r="B9" s="39" t="n">
        <v>80</v>
      </c>
      <c r="C9" s="15" t="inlineStr">
        <is>
          <t>labor hours; prompts human review</t>
        </is>
      </c>
      <c r="D9" s="15" t="inlineStr">
        <is>
          <t>Controls</t>
        </is>
      </c>
      <c r="E9" s="15" t="inlineStr">
        <is>
          <t>hr</t>
        </is>
      </c>
      <c r="F9" s="15" t="inlineStr"/>
      <c r="G9" s="15" t="inlineStr"/>
      <c r="H9" s="15" t="inlineStr">
        <is>
          <t>Declined</t>
        </is>
      </c>
    </row>
    <row r="10">
      <c r="A10" s="30" t="inlineStr">
        <is>
          <t>Maximum Quantity per Line</t>
        </is>
      </c>
      <c r="B10" s="38" t="n">
        <v>1000</v>
      </c>
      <c r="C10" s="17" t="inlineStr">
        <is>
          <t>input limit</t>
        </is>
      </c>
      <c r="D10" s="17" t="inlineStr">
        <is>
          <t>Labor</t>
        </is>
      </c>
      <c r="E10" s="17" t="inlineStr"/>
      <c r="F10" s="17" t="inlineStr"/>
      <c r="G10" s="17" t="inlineStr"/>
      <c r="H10" s="17" t="inlineStr"/>
    </row>
    <row r="11">
      <c r="A11" s="4" t="inlineStr">
        <is>
          <t>Maximum Labor Hours per Line</t>
        </is>
      </c>
      <c r="B11" s="39" t="n">
        <v>500</v>
      </c>
      <c r="C11" s="15" t="inlineStr">
        <is>
          <t>input limit</t>
        </is>
      </c>
      <c r="D11" s="15" t="inlineStr">
        <is>
          <t>Permits/Allowances</t>
        </is>
      </c>
      <c r="E11" s="15" t="inlineStr"/>
      <c r="F11" s="15" t="inlineStr"/>
      <c r="G11" s="15" t="inlineStr"/>
      <c r="H11" s="15" t="inlineStr"/>
    </row>
    <row r="12">
      <c r="A12" s="30" t="inlineStr">
        <is>
          <t>Maximum Unit Cost</t>
        </is>
      </c>
      <c r="B12" s="40" t="n">
        <v>1000000</v>
      </c>
      <c r="C12" s="17" t="inlineStr">
        <is>
          <t>$ input limit</t>
        </is>
      </c>
      <c r="D12" s="17" t="inlineStr">
        <is>
          <t>Other</t>
        </is>
      </c>
      <c r="E12" s="17" t="inlineStr"/>
      <c r="F12" s="17" t="inlineStr"/>
      <c r="G12" s="17" t="inlineStr"/>
      <c r="H12" s="17" t="inlineStr"/>
    </row>
    <row r="13">
      <c r="A13" s="4" t="inlineStr">
        <is>
          <t>Minimum System Capacity</t>
        </is>
      </c>
      <c r="B13" s="39" t="n">
        <v>0.5</v>
      </c>
      <c r="C13" s="15" t="inlineStr">
        <is>
          <t>tons</t>
        </is>
      </c>
    </row>
    <row r="14">
      <c r="A14" s="30" t="inlineStr">
        <is>
          <t>Maximum System Capacity</t>
        </is>
      </c>
      <c r="B14" s="39" t="n">
        <v>20</v>
      </c>
      <c r="C14" s="17" t="inlineStr">
        <is>
          <t>tons</t>
        </is>
      </c>
    </row>
    <row r="15">
      <c r="A15" s="4" t="inlineStr">
        <is>
          <t>Earliest Planning Date</t>
        </is>
      </c>
      <c r="B15" s="32" t="n">
        <v>45911</v>
      </c>
      <c r="C15" s="15" t="inlineStr">
        <is>
          <t>date input range</t>
        </is>
      </c>
    </row>
    <row r="16">
      <c r="A16" s="30" t="inlineStr">
        <is>
          <t>Latest Planning Date</t>
        </is>
      </c>
      <c r="B16" s="32" t="n">
        <v>46641</v>
      </c>
      <c r="C16" s="17" t="inlineStr">
        <is>
          <t>date input range</t>
        </is>
      </c>
    </row>
  </sheetData>
  <conditionalFormatting sqref="B13:B14">
    <cfRule type="expression" priority="1" dxfId="0">
      <formula>$B$13&gt;$B$14</formula>
    </cfRule>
  </conditionalFormatting>
  <conditionalFormatting sqref="B15:B16">
    <cfRule type="expression" priority="2" dxfId="0">
      <formula>$B$15&gt;$B$16</formula>
    </cfRule>
  </conditionalFormatting>
  <dataValidations count="6">
    <dataValidation sqref="B5" showDropDown="0" showInputMessage="0" showErrorMessage="0" allowBlank="0" errorTitle="Labor Rate Check" error="Enter a labor rate from $0.00 through $1,000.00." type="decimal" operator="between">
      <formula1>0</formula1>
      <formula2>1000</formula2>
    </dataValidation>
    <dataValidation sqref="B6:B7" showDropDown="0" showInputMessage="0" showErrorMessage="0" allowBlank="0" errorTitle="Percentage Check" error="Enter a percentage from 0% through 100%." type="decimal" operator="between">
      <formula1>0</formula1>
      <formula2>1</formula2>
    </dataValidation>
    <dataValidation sqref="B8" showDropDown="0" showInputMessage="0" showErrorMessage="0" allowBlank="0" errorTitle="Review Limit Check" error="Enter a nonnegative review amount." type="decimal" operator="between">
      <formula1>0</formula1>
      <formula2>100000000</formula2>
    </dataValidation>
    <dataValidation sqref="B9:B12" showDropDown="0" showInputMessage="0" showErrorMessage="0" allowBlank="0" errorTitle="Planning Limit Check" error="Enter a nonnegative planning limit." type="decimal" operator="between">
      <formula1>0</formula1>
      <formula2>1000000</formula2>
    </dataValidation>
    <dataValidation sqref="B13:B14" showDropDown="0" showInputMessage="0" showErrorMessage="0" allowBlank="0" errorTitle="Capacity Limit Check" error="Enter a system capacity limit from 0.1 through 100 tons." type="decimal" operator="between">
      <formula1>0.1</formula1>
      <formula2>100</formula2>
    </dataValidation>
    <dataValidation sqref="B15:B16" showDropDown="0" showInputMessage="0" showErrorMessage="0" allowBlank="0" errorTitle="Planning Date Check" error="Enter a date within the available planning window." type="date" operator="between">
      <formula1>DATE(2016,9,13)</formula1>
      <formula2>DATE(2036,9,8)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Summit Breeze HVAC</dc:creator>
  <dc:title xmlns:dc="http://purl.org/dc/elements/1.1/">HVAC Heat Pump Installation Estimate</dc:title>
  <dc:description xmlns:dc="http://purl.org/dc/elements/1.1/">Editable heat pump installation estimate with labor, equipment, allowances, and review prompts.</dc:description>
  <dc:subject xmlns:dc="http://purl.org/dc/elements/1.1/">Planning estimate for a fictional heat pump installation</dc:subject>
  <dcterms:created xmlns:dcterms="http://purl.org/dc/terms/" xmlns:xsi="http://www.w3.org/2001/XMLSchema-instance" xsi:type="dcterms:W3CDTF">2026-09-11T22:31:29Z</dcterms:created>
  <dcterms:modified xmlns:dcterms="http://purl.org/dc/terms/" xmlns:xsi="http://www.w3.org/2001/XMLSchema-instance" xsi:type="dcterms:W3CDTF">2026-09-11T22:31:29+00:00Z</dcterms:modified>
</cp:coreProperties>
</file>