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lat Rate Tasks" sheetId="2" state="visible" r:id="rId2"/>
    <sheet xmlns:r="http://schemas.openxmlformats.org/officeDocument/2006/relationships" name="Assumptions" sheetId="3" state="visible" r:id="rId3"/>
  </sheets>
  <definedNames>
    <definedName name="CategoryList">'Assumptions'!$D$3:$D$8</definedName>
    <definedName name="_xlnm._FilterDatabase" localSheetId="0" hidden="1">'Summary'!$A$12:$C$18</definedName>
    <definedName name="_xlnm._FilterDatabase" localSheetId="1" hidden="1">'Flat Rate Tasks'!$A$6:$Q$106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b val="1"/>
      <color rgb="001F2933"/>
      <sz val="10"/>
    </font>
    <font>
      <name val="Calibri"/>
      <i val="1"/>
      <color rgb="0053636B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2" fillId="3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4" fillId="4" borderId="1" applyAlignment="1" pivotButton="0" quotePrefix="0" xfId="0">
      <alignment horizontal="left" vertical="center"/>
    </xf>
    <xf numFmtId="0" fontId="3" fillId="5" borderId="1" applyAlignment="1" applyProtection="1" pivotButton="0" quotePrefix="0" xfId="0">
      <alignment horizontal="left" vertical="center"/>
      <protection locked="0" hidden="0"/>
    </xf>
    <xf numFmtId="165" fontId="3" fillId="5" borderId="1" applyAlignment="1" applyProtection="1" pivotButton="0" quotePrefix="0" xfId="0">
      <alignment horizontal="right" vertical="center"/>
      <protection locked="0" hidden="0"/>
    </xf>
    <xf numFmtId="164" fontId="3" fillId="5" borderId="1" applyAlignment="1" applyProtection="1" pivotButton="0" quotePrefix="0" xfId="0">
      <alignment horizontal="right" vertical="center"/>
      <protection locked="0" hidden="0"/>
    </xf>
    <xf numFmtId="166" fontId="3" fillId="5" borderId="1" applyAlignment="1" applyProtection="1" pivotButton="0" quotePrefix="0" xfId="0">
      <alignment horizontal="right" vertical="center"/>
      <protection locked="0" hidden="0"/>
    </xf>
    <xf numFmtId="166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applyProtection="1" pivotButton="0" quotePrefix="0" xfId="0">
      <alignment horizontal="left" vertical="center" wrapText="1"/>
      <protection locked="0" hidden="0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3" fillId="5" borderId="1" applyAlignment="1" applyProtection="1" pivotButton="0" quotePrefix="0" xfId="0">
      <alignment horizontal="right" vertical="center"/>
      <protection locked="0" hidden="0"/>
    </xf>
    <xf numFmtId="166" fontId="3" fillId="5" borderId="1" applyAlignment="1" applyProtection="1" pivotButton="0" quotePrefix="0" xfId="0">
      <alignment horizontal="right" vertical="center"/>
      <protection locked="0" hidden="0"/>
    </xf>
    <xf numFmtId="166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7"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167D8D"/>
        </patternFill>
      </fill>
    </dxf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8A2E1A"/>
        <sz val="10"/>
      </font>
      <fill>
        <patternFill patternType="solid">
          <fgColor rgb="00F4CCCC"/>
        </patternFill>
      </fill>
    </dxf>
    <dxf>
      <font>
        <name val="Calibri"/>
        <b val="1"/>
        <color rgb="008A2E1A"/>
        <sz val="10"/>
      </font>
      <fill>
        <patternFill patternType="solid">
          <fgColor rgb="00FCE4B2"/>
        </patternFill>
      </fill>
    </dxf>
    <dxf>
      <font>
        <name val="Calibri"/>
        <b val="1"/>
        <color rgb="0016324F"/>
        <sz val="10"/>
      </font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FlatRateTasks" displayName="tblFlatRateTasks" ref="A6:Q106" headerRowCount="1">
  <autoFilter ref="A6:Q106"/>
  <tableColumns count="17">
    <tableColumn id="1" name="Task ID"/>
    <tableColumn id="2" name="Service Category"/>
    <tableColumn id="3" name="Task Description"/>
    <tableColumn id="4" name="Labor Hours"/>
    <tableColumn id="5" name="Parts Cost"/>
    <tableColumn id="6" name="Consumables Cost"/>
    <tableColumn id="7" name="Target Margin Override"/>
    <tableColumn id="8" name="Effective Target Margin"/>
    <tableColumn id="9" name="Labor Cost"/>
    <tableColumn id="10" name="Overhead Allocation"/>
    <tableColumn id="11" name="Total Cost Basis"/>
    <tableColumn id="12" name="Price Before Rounding"/>
    <tableColumn id="13" name="Flat-Rate Price"/>
    <tableColumn id="14" name="Gross Profit"/>
    <tableColumn id="15" name="Gross Margin"/>
    <tableColumn id="16" name="Pricing Status"/>
    <tableColumn id="17" name="Not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C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22" customWidth="1" min="2" max="2"/>
    <col width="25" customWidth="1" min="3" max="3"/>
  </cols>
  <sheetData>
    <row r="1" ht="28" customHeight="1">
      <c r="A1" s="1" t="inlineStr">
        <is>
          <t>HVAC Flat-Rate Pricing Summary</t>
        </is>
      </c>
      <c r="B1" s="29" t="n"/>
      <c r="C1" s="30" t="n"/>
    </row>
    <row r="2">
      <c r="A2" s="3" t="inlineStr">
        <is>
          <t>Supported indicators for the prepared internal task catalog.</t>
        </is>
      </c>
    </row>
    <row r="3" ht="24" customHeight="1">
      <c r="A3" s="4" t="inlineStr">
        <is>
          <t>Started Task Rows</t>
        </is>
      </c>
      <c r="B3" s="5">
        <f>COUNTIF('Flat Rate Tasks'!$P$7:$P$106,"Ready")+COUNTIF('Flat Rate Tasks'!$P$7:$P$106,"Override used")+COUNTIF('Flat Rate Tasks'!$P$7:$P$106,"Review input")+COUNTIF('Flat Rate Tasks'!$P$7:$P$106,"Incomplete")+COUNTIF('Flat Rate Tasks'!$P$7:$P$106,"Invalid input")+COUNTIF('Flat Rate Tasks'!$P$7:$P$106,"Duplicate ID")+COUNTIF('Flat Rate Tasks'!$P$7:$P$106,"Assumption error")</f>
        <v/>
      </c>
    </row>
    <row r="4" ht="24" customHeight="1">
      <c r="A4" s="4" t="inlineStr">
        <is>
          <t>Priced Tasks</t>
        </is>
      </c>
      <c r="B4" s="6">
        <f>COUNT('Flat Rate Tasks'!$M$7:$M$106)</f>
        <v/>
      </c>
    </row>
    <row r="5" ht="24" customHeight="1">
      <c r="A5" s="4" t="inlineStr">
        <is>
          <t>Rows Needing Attention</t>
        </is>
      </c>
      <c r="B5" s="5">
        <f>COUNTIF('Flat Rate Tasks'!$P$7:$P$106,"Review input")+COUNTIF('Flat Rate Tasks'!$P$7:$P$106,"Incomplete")+COUNTIF('Flat Rate Tasks'!$P$7:$P$106,"Invalid input")+COUNTIF('Flat Rate Tasks'!$P$7:$P$106,"Duplicate ID")+COUNTIF('Flat Rate Tasks'!$P$7:$P$106,"Assumption error")</f>
        <v/>
      </c>
    </row>
    <row r="6" ht="24" customHeight="1">
      <c r="A6" s="4" t="inlineStr">
        <is>
          <t>Margin Overrides Entered</t>
        </is>
      </c>
      <c r="B6" s="6">
        <f>COUNT('Flat Rate Tasks'!$G$7:$G$106)</f>
        <v/>
      </c>
    </row>
    <row r="7" ht="24" customHeight="1">
      <c r="A7" s="4" t="inlineStr">
        <is>
          <t>Average Flat-Rate Price</t>
        </is>
      </c>
      <c r="B7" s="7">
        <f>IFERROR(AVERAGE('Flat Rate Tasks'!$M$7:$M$106),"")</f>
        <v/>
      </c>
    </row>
    <row r="8" ht="24" customHeight="1">
      <c r="A8" s="4" t="inlineStr">
        <is>
          <t>Lowest Flat-Rate Price</t>
        </is>
      </c>
      <c r="B8" s="8">
        <f>IF(COUNT('Flat Rate Tasks'!$M$7:$M$106)=0,"",MIN('Flat Rate Tasks'!$M$7:$M$106))</f>
        <v/>
      </c>
    </row>
    <row r="9" ht="24" customHeight="1">
      <c r="A9" s="4" t="inlineStr">
        <is>
          <t>Highest Flat-Rate Price</t>
        </is>
      </c>
      <c r="B9" s="7">
        <f>IF(COUNT('Flat Rate Tasks'!$M$7:$M$106)=0,"",MAX('Flat Rate Tasks'!$M$7:$M$106))</f>
        <v/>
      </c>
    </row>
    <row r="10"/>
    <row r="11"/>
    <row r="12" ht="30" customHeight="1">
      <c r="A12" s="9" t="inlineStr">
        <is>
          <t>Service Category</t>
        </is>
      </c>
      <c r="B12" s="9" t="inlineStr">
        <is>
          <t>Priced Tasks</t>
        </is>
      </c>
      <c r="C12" s="9" t="inlineStr">
        <is>
          <t>Average Flat-Rate Price</t>
        </is>
      </c>
    </row>
    <row r="13" ht="23" customHeight="1">
      <c r="A13" s="10" t="inlineStr">
        <is>
          <t>Airflow Components</t>
        </is>
      </c>
      <c r="B13" s="11">
        <f>COUNTIFS('Flat Rate Tasks'!$B$7:$B$106,$A13,'Flat Rate Tasks'!$M$7:$M$106,"&gt;0")</f>
        <v/>
      </c>
      <c r="C13" s="12">
        <f>IFERROR(AVERAGEIF('Flat Rate Tasks'!$B$7:$B$106,$A13,'Flat Rate Tasks'!$M$7:$M$106),"")</f>
        <v/>
      </c>
    </row>
    <row r="14" ht="23" customHeight="1">
      <c r="A14" s="13" t="inlineStr">
        <is>
          <t>Condensate</t>
        </is>
      </c>
      <c r="B14" s="14">
        <f>COUNTIFS('Flat Rate Tasks'!$B$7:$B$106,$A14,'Flat Rate Tasks'!$M$7:$M$106,"&gt;0")</f>
        <v/>
      </c>
      <c r="C14" s="15">
        <f>IFERROR(AVERAGEIF('Flat Rate Tasks'!$B$7:$B$106,$A14,'Flat Rate Tasks'!$M$7:$M$106),"")</f>
        <v/>
      </c>
    </row>
    <row r="15" ht="23" customHeight="1">
      <c r="A15" s="10" t="inlineStr">
        <is>
          <t>Controls</t>
        </is>
      </c>
      <c r="B15" s="11">
        <f>COUNTIFS('Flat Rate Tasks'!$B$7:$B$106,$A15,'Flat Rate Tasks'!$M$7:$M$106,"&gt;0")</f>
        <v/>
      </c>
      <c r="C15" s="12">
        <f>IFERROR(AVERAGEIF('Flat Rate Tasks'!$B$7:$B$106,$A15,'Flat Rate Tasks'!$M$7:$M$106),"")</f>
        <v/>
      </c>
    </row>
    <row r="16" ht="23" customHeight="1">
      <c r="A16" s="13" t="inlineStr">
        <is>
          <t>Electrical Components</t>
        </is>
      </c>
      <c r="B16" s="14">
        <f>COUNTIFS('Flat Rate Tasks'!$B$7:$B$106,$A16,'Flat Rate Tasks'!$M$7:$M$106,"&gt;0")</f>
        <v/>
      </c>
      <c r="C16" s="15">
        <f>IFERROR(AVERAGEIF('Flat Rate Tasks'!$B$7:$B$106,$A16,'Flat Rate Tasks'!$M$7:$M$106),"")</f>
        <v/>
      </c>
    </row>
    <row r="17" ht="23" customHeight="1">
      <c r="A17" s="10" t="inlineStr">
        <is>
          <t>Heating Components</t>
        </is>
      </c>
      <c r="B17" s="11">
        <f>COUNTIFS('Flat Rate Tasks'!$B$7:$B$106,$A17,'Flat Rate Tasks'!$M$7:$M$106,"&gt;0")</f>
        <v/>
      </c>
      <c r="C17" s="12">
        <f>IFERROR(AVERAGEIF('Flat Rate Tasks'!$B$7:$B$106,$A17,'Flat Rate Tasks'!$M$7:$M$106),"")</f>
        <v/>
      </c>
    </row>
    <row r="18" ht="23" customHeight="1">
      <c r="A18" s="13" t="inlineStr">
        <is>
          <t>Refrigeration Components</t>
        </is>
      </c>
      <c r="B18" s="14">
        <f>COUNTIFS('Flat Rate Tasks'!$B$7:$B$106,$A18,'Flat Rate Tasks'!$M$7:$M$106,"&gt;0")</f>
        <v/>
      </c>
      <c r="C18" s="15">
        <f>IFERROR(AVERAGEIF('Flat Rate Tasks'!$B$7:$B$106,$A18,'Flat Rate Tasks'!$M$7:$M$106),"")</f>
        <v/>
      </c>
    </row>
    <row r="19"/>
    <row r="20">
      <c r="A20" s="16" t="inlineStr">
        <is>
          <t>Scope Note</t>
        </is>
      </c>
    </row>
    <row r="21" ht="82" customHeight="1">
      <c r="A21" s="17" t="inlineStr">
        <is>
          <t>This workbook is an internal pricing aid. It does not create customer quotes or invoices, process payments, size equipment, certify compliance, or account for taxes, permits, discounts, or site-specific conditions. No chart is shown because the catalog contains no service-frequency, sales-volume, or time-series data.</t>
        </is>
      </c>
    </row>
  </sheetData>
  <autoFilter ref="A12:C18"/>
  <mergeCells count="1">
    <mergeCell ref="A1:C1"/>
  </mergeCells>
  <conditionalFormatting sqref="B5">
    <cfRule type="expression" priority="1" dxfId="0">
      <formula>B5&gt;0</formula>
    </cfRule>
  </conditionalFormatting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Q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42" customWidth="1" min="3" max="3"/>
    <col width="12" customWidth="1" min="4" max="4"/>
    <col width="14" customWidth="1" min="5" max="5"/>
    <col width="17" customWidth="1" min="6" max="6"/>
    <col width="20" customWidth="1" min="7" max="7"/>
    <col width="20" customWidth="1" min="8" max="8"/>
    <col width="14" customWidth="1" min="9" max="9"/>
    <col width="18" customWidth="1" min="10" max="10"/>
    <col width="16" customWidth="1" min="11" max="11"/>
    <col width="19" customWidth="1" min="12" max="12"/>
    <col width="16" customWidth="1" min="13" max="13"/>
    <col width="14" customWidth="1" min="14" max="14"/>
    <col width="13" customWidth="1" min="15" max="15"/>
    <col width="18" customWidth="1" min="16" max="16"/>
    <col width="34" customWidth="1" min="17" max="17"/>
  </cols>
  <sheetData>
    <row r="1" ht="28" customHeight="1">
      <c r="A1" s="1" t="inlineStr">
        <is>
          <t>HVAC Flat-Rate Task Catalog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30" t="n"/>
    </row>
    <row r="2">
      <c r="A2" s="3" t="inlineStr">
        <is>
          <t>The first 10 rows are fictional examples for workbook testing. Replace them with the contractor's own internal task-pricing inputs.</t>
        </is>
      </c>
    </row>
    <row r="3">
      <c r="A3" s="18" t="inlineStr">
        <is>
          <t>Editable inputs are light orange. Calculated cells use alternating neutral fills.</t>
        </is>
      </c>
    </row>
    <row r="4">
      <c r="A4" s="16" t="inlineStr">
        <is>
          <t>Assumption Status</t>
        </is>
      </c>
      <c r="B4" s="19">
        <f>Assumptions!B11</f>
        <v/>
      </c>
    </row>
    <row r="5"/>
    <row r="6" ht="40" customHeight="1">
      <c r="A6" s="9" t="inlineStr">
        <is>
          <t>Task ID</t>
        </is>
      </c>
      <c r="B6" s="9" t="inlineStr">
        <is>
          <t>Service Category</t>
        </is>
      </c>
      <c r="C6" s="9" t="inlineStr">
        <is>
          <t>Task Description</t>
        </is>
      </c>
      <c r="D6" s="9" t="inlineStr">
        <is>
          <t>Labor Hours</t>
        </is>
      </c>
      <c r="E6" s="9" t="inlineStr">
        <is>
          <t>Parts Cost</t>
        </is>
      </c>
      <c r="F6" s="9" t="inlineStr">
        <is>
          <t>Consumables Cost</t>
        </is>
      </c>
      <c r="G6" s="9" t="inlineStr">
        <is>
          <t>Target Margin Override</t>
        </is>
      </c>
      <c r="H6" s="9" t="inlineStr">
        <is>
          <t>Effective Target Margin</t>
        </is>
      </c>
      <c r="I6" s="9" t="inlineStr">
        <is>
          <t>Labor Cost</t>
        </is>
      </c>
      <c r="J6" s="9" t="inlineStr">
        <is>
          <t>Overhead Allocation</t>
        </is>
      </c>
      <c r="K6" s="9" t="inlineStr">
        <is>
          <t>Total Cost Basis</t>
        </is>
      </c>
      <c r="L6" s="9" t="inlineStr">
        <is>
          <t>Price Before Rounding</t>
        </is>
      </c>
      <c r="M6" s="9" t="inlineStr">
        <is>
          <t>Flat-Rate Price</t>
        </is>
      </c>
      <c r="N6" s="9" t="inlineStr">
        <is>
          <t>Gross Profit</t>
        </is>
      </c>
      <c r="O6" s="9" t="inlineStr">
        <is>
          <t>Gross Margin</t>
        </is>
      </c>
      <c r="P6" s="9" t="inlineStr">
        <is>
          <t>Pricing Status</t>
        </is>
      </c>
      <c r="Q6" s="9" t="inlineStr">
        <is>
          <t>Notes</t>
        </is>
      </c>
    </row>
    <row r="7" ht="23" customHeight="1">
      <c r="A7" s="20" t="inlineStr">
        <is>
          <t>FP-001</t>
        </is>
      </c>
      <c r="B7" s="20" t="inlineStr">
        <is>
          <t>Electrical Components</t>
        </is>
      </c>
      <c r="C7" s="20" t="inlineStr">
        <is>
          <t>Replace dual run capacitor</t>
        </is>
      </c>
      <c r="D7" s="31" t="n">
        <v>0.6</v>
      </c>
      <c r="E7" s="22" t="n">
        <v>29</v>
      </c>
      <c r="F7" s="22" t="n">
        <v>3</v>
      </c>
      <c r="G7" s="32" t="n"/>
      <c r="H7" s="33">
        <f>IF(OR($A7="",Assumptions!$B$11&lt;&gt;"Assumptions valid"),"",IF($G7="",Assumptions!$B$5,$G7))</f>
        <v/>
      </c>
      <c r="I7" s="12">
        <f>IF(OR($A7="",$D7="",Assumptions!$B$11&lt;&gt;"Assumptions valid"),"",IFERROR($D7*Assumptions!$B$3,""))</f>
        <v/>
      </c>
      <c r="J7" s="12">
        <f>IF(OR($A7="",$D7="",Assumptions!$B$11&lt;&gt;"Assumptions valid"),"",IFERROR($D7*Assumptions!$B$4,""))</f>
        <v/>
      </c>
      <c r="K7" s="12">
        <f>IF(OR($A7="",$B7="",$C7="",$D7="",$E7="",$F7="",Assumptions!$B$11&lt;&gt;"Assumptions valid"),"",IFERROR(IF(OR($D7&lt;=0,$E7&lt;0,$F7&lt;0),"",SUM($I7:$J7,$E7:$F7)),""))</f>
        <v/>
      </c>
      <c r="L7" s="12">
        <f>IFERROR(IF(OR($K7="",$H7="",$H7&lt;0.1,$H7&gt;0.8),"",$K7/(1-$H7)),"")</f>
        <v/>
      </c>
      <c r="M7" s="12">
        <f>IFERROR(IF(OR($L7="",Assumptions!$B$6&lt;=0,Assumptions!$B$7&lt;0),"",MAX(Assumptions!$B$7,CEILING($L7,Assumptions!$B$6))),"")</f>
        <v/>
      </c>
      <c r="N7" s="12">
        <f>IF(OR($M7="",$K7=""),"",$M7-$K7)</f>
        <v/>
      </c>
      <c r="O7" s="33">
        <f>IFERROR(IF(OR($M7="",$M7=0,$K7=""),"",($M7-$K7)/$M7),"")</f>
        <v/>
      </c>
      <c r="P7" s="25">
        <f>IFERROR(IF(COUNTA($A7:$G7,$Q7)=0,"",IF(Assumptions!$B$11&lt;&gt;"Assumptions valid","Assumption error",IF(OR($A7="",$B7="",$C7="",$D7="",$E7="",$F7=""),"Incomplete",IF(OR(NOT(ISNUMBER($D7)),NOT(ISNUMBER($E7)),NOT(ISNUMBER($F7)),$D7&lt;=0,$E7&lt;0,$F7&lt;0,AND($G7&lt;&gt;"",OR(NOT(ISNUMBER($G7)),$G7&lt;0.1,$G7&gt;0.8))),"Invalid input",IF(COUNTIF($A$7:$A$106,$A7)&gt;1,"Duplicate ID",IF(OR($D7&gt;Assumptions!$B$8,$E7&gt;Assumptions!$B$9),"Review input",IF($G7&lt;&gt;"","Override used","Ready"))))))),"Invalid input")</f>
        <v/>
      </c>
      <c r="Q7" s="26" t="n"/>
    </row>
    <row r="8" ht="23" customHeight="1">
      <c r="A8" s="20" t="inlineStr">
        <is>
          <t>FP-002</t>
        </is>
      </c>
      <c r="B8" s="20" t="inlineStr">
        <is>
          <t>Electrical Components</t>
        </is>
      </c>
      <c r="C8" s="20" t="inlineStr">
        <is>
          <t>Replace single-pole contactor</t>
        </is>
      </c>
      <c r="D8" s="31" t="n">
        <v>0.8</v>
      </c>
      <c r="E8" s="22" t="n">
        <v>38</v>
      </c>
      <c r="F8" s="22" t="n">
        <v>4</v>
      </c>
      <c r="G8" s="32" t="n"/>
      <c r="H8" s="34">
        <f>IF(OR($A8="",Assumptions!$B$11&lt;&gt;"Assumptions valid"),"",IF($G8="",Assumptions!$B$5,$G8))</f>
        <v/>
      </c>
      <c r="I8" s="15">
        <f>IF(OR($A8="",$D8="",Assumptions!$B$11&lt;&gt;"Assumptions valid"),"",IFERROR($D8*Assumptions!$B$3,""))</f>
        <v/>
      </c>
      <c r="J8" s="15">
        <f>IF(OR($A8="",$D8="",Assumptions!$B$11&lt;&gt;"Assumptions valid"),"",IFERROR($D8*Assumptions!$B$4,""))</f>
        <v/>
      </c>
      <c r="K8" s="15">
        <f>IF(OR($A8="",$B8="",$C8="",$D8="",$E8="",$F8="",Assumptions!$B$11&lt;&gt;"Assumptions valid"),"",IFERROR(IF(OR($D8&lt;=0,$E8&lt;0,$F8&lt;0),"",SUM($I8:$J8,$E8:$F8)),""))</f>
        <v/>
      </c>
      <c r="L8" s="15">
        <f>IFERROR(IF(OR($K8="",$H8="",$H8&lt;0.1,$H8&gt;0.8),"",$K8/(1-$H8)),"")</f>
        <v/>
      </c>
      <c r="M8" s="15">
        <f>IFERROR(IF(OR($L8="",Assumptions!$B$6&lt;=0,Assumptions!$B$7&lt;0),"",MAX(Assumptions!$B$7,CEILING($L8,Assumptions!$B$6))),"")</f>
        <v/>
      </c>
      <c r="N8" s="15">
        <f>IF(OR($M8="",$K8=""),"",$M8-$K8)</f>
        <v/>
      </c>
      <c r="O8" s="34">
        <f>IFERROR(IF(OR($M8="",$M8=0,$K8=""),"",($M8-$K8)/$M8),"")</f>
        <v/>
      </c>
      <c r="P8" s="28">
        <f>IFERROR(IF(COUNTA($A8:$G8,$Q8)=0,"",IF(Assumptions!$B$11&lt;&gt;"Assumptions valid","Assumption error",IF(OR($A8="",$B8="",$C8="",$D8="",$E8="",$F8=""),"Incomplete",IF(OR(NOT(ISNUMBER($D8)),NOT(ISNUMBER($E8)),NOT(ISNUMBER($F8)),$D8&lt;=0,$E8&lt;0,$F8&lt;0,AND($G8&lt;&gt;"",OR(NOT(ISNUMBER($G8)),$G8&lt;0.1,$G8&gt;0.8))),"Invalid input",IF(COUNTIF($A$7:$A$106,$A8)&gt;1,"Duplicate ID",IF(OR($D8&gt;Assumptions!$B$8,$E8&gt;Assumptions!$B$9),"Review input",IF($G8&lt;&gt;"","Override used","Ready"))))))),"Invalid input")</f>
        <v/>
      </c>
      <c r="Q8" s="26" t="n"/>
    </row>
    <row r="9" ht="23" customHeight="1">
      <c r="A9" s="20" t="inlineStr">
        <is>
          <t>FP-003</t>
        </is>
      </c>
      <c r="B9" s="20" t="inlineStr">
        <is>
          <t>Condensate</t>
        </is>
      </c>
      <c r="C9" s="20" t="inlineStr">
        <is>
          <t>Clear condensate drain blockage</t>
        </is>
      </c>
      <c r="D9" s="31" t="n">
        <v>1</v>
      </c>
      <c r="E9" s="22" t="n">
        <v>8</v>
      </c>
      <c r="F9" s="22" t="n">
        <v>12</v>
      </c>
      <c r="G9" s="32" t="n"/>
      <c r="H9" s="33">
        <f>IF(OR($A9="",Assumptions!$B$11&lt;&gt;"Assumptions valid"),"",IF($G9="",Assumptions!$B$5,$G9))</f>
        <v/>
      </c>
      <c r="I9" s="12">
        <f>IF(OR($A9="",$D9="",Assumptions!$B$11&lt;&gt;"Assumptions valid"),"",IFERROR($D9*Assumptions!$B$3,""))</f>
        <v/>
      </c>
      <c r="J9" s="12">
        <f>IF(OR($A9="",$D9="",Assumptions!$B$11&lt;&gt;"Assumptions valid"),"",IFERROR($D9*Assumptions!$B$4,""))</f>
        <v/>
      </c>
      <c r="K9" s="12">
        <f>IF(OR($A9="",$B9="",$C9="",$D9="",$E9="",$F9="",Assumptions!$B$11&lt;&gt;"Assumptions valid"),"",IFERROR(IF(OR($D9&lt;=0,$E9&lt;0,$F9&lt;0),"",SUM($I9:$J9,$E9:$F9)),""))</f>
        <v/>
      </c>
      <c r="L9" s="12">
        <f>IFERROR(IF(OR($K9="",$H9="",$H9&lt;0.1,$H9&gt;0.8),"",$K9/(1-$H9)),"")</f>
        <v/>
      </c>
      <c r="M9" s="12">
        <f>IFERROR(IF(OR($L9="",Assumptions!$B$6&lt;=0,Assumptions!$B$7&lt;0),"",MAX(Assumptions!$B$7,CEILING($L9,Assumptions!$B$6))),"")</f>
        <v/>
      </c>
      <c r="N9" s="12">
        <f>IF(OR($M9="",$K9=""),"",$M9-$K9)</f>
        <v/>
      </c>
      <c r="O9" s="33">
        <f>IFERROR(IF(OR($M9="",$M9=0,$K9=""),"",($M9-$K9)/$M9),"")</f>
        <v/>
      </c>
      <c r="P9" s="25">
        <f>IFERROR(IF(COUNTA($A9:$G9,$Q9)=0,"",IF(Assumptions!$B$11&lt;&gt;"Assumptions valid","Assumption error",IF(OR($A9="",$B9="",$C9="",$D9="",$E9="",$F9=""),"Incomplete",IF(OR(NOT(ISNUMBER($D9)),NOT(ISNUMBER($E9)),NOT(ISNUMBER($F9)),$D9&lt;=0,$E9&lt;0,$F9&lt;0,AND($G9&lt;&gt;"",OR(NOT(ISNUMBER($G9)),$G9&lt;0.1,$G9&gt;0.8))),"Invalid input",IF(COUNTIF($A$7:$A$106,$A9)&gt;1,"Duplicate ID",IF(OR($D9&gt;Assumptions!$B$8,$E9&gt;Assumptions!$B$9),"Review input",IF($G9&lt;&gt;"","Override used","Ready"))))))),"Invalid input")</f>
        <v/>
      </c>
      <c r="Q9" s="26" t="n"/>
    </row>
    <row r="10" ht="23" customHeight="1">
      <c r="A10" s="20" t="inlineStr">
        <is>
          <t>FP-004</t>
        </is>
      </c>
      <c r="B10" s="20" t="inlineStr">
        <is>
          <t>Controls</t>
        </is>
      </c>
      <c r="C10" s="20" t="inlineStr">
        <is>
          <t>Replace basic programmable thermostat</t>
        </is>
      </c>
      <c r="D10" s="31" t="n">
        <v>1.2</v>
      </c>
      <c r="E10" s="22" t="n">
        <v>68</v>
      </c>
      <c r="F10" s="22" t="n">
        <v>6</v>
      </c>
      <c r="G10" s="32" t="n"/>
      <c r="H10" s="34">
        <f>IF(OR($A10="",Assumptions!$B$11&lt;&gt;"Assumptions valid"),"",IF($G10="",Assumptions!$B$5,$G10))</f>
        <v/>
      </c>
      <c r="I10" s="15">
        <f>IF(OR($A10="",$D10="",Assumptions!$B$11&lt;&gt;"Assumptions valid"),"",IFERROR($D10*Assumptions!$B$3,""))</f>
        <v/>
      </c>
      <c r="J10" s="15">
        <f>IF(OR($A10="",$D10="",Assumptions!$B$11&lt;&gt;"Assumptions valid"),"",IFERROR($D10*Assumptions!$B$4,""))</f>
        <v/>
      </c>
      <c r="K10" s="15">
        <f>IF(OR($A10="",$B10="",$C10="",$D10="",$E10="",$F10="",Assumptions!$B$11&lt;&gt;"Assumptions valid"),"",IFERROR(IF(OR($D10&lt;=0,$E10&lt;0,$F10&lt;0),"",SUM($I10:$J10,$E10:$F10)),""))</f>
        <v/>
      </c>
      <c r="L10" s="15">
        <f>IFERROR(IF(OR($K10="",$H10="",$H10&lt;0.1,$H10&gt;0.8),"",$K10/(1-$H10)),"")</f>
        <v/>
      </c>
      <c r="M10" s="15">
        <f>IFERROR(IF(OR($L10="",Assumptions!$B$6&lt;=0,Assumptions!$B$7&lt;0),"",MAX(Assumptions!$B$7,CEILING($L10,Assumptions!$B$6))),"")</f>
        <v/>
      </c>
      <c r="N10" s="15">
        <f>IF(OR($M10="",$K10=""),"",$M10-$K10)</f>
        <v/>
      </c>
      <c r="O10" s="34">
        <f>IFERROR(IF(OR($M10="",$M10=0,$K10=""),"",($M10-$K10)/$M10),"")</f>
        <v/>
      </c>
      <c r="P10" s="28">
        <f>IFERROR(IF(COUNTA($A10:$G10,$Q10)=0,"",IF(Assumptions!$B$11&lt;&gt;"Assumptions valid","Assumption error",IF(OR($A10="",$B10="",$C10="",$D10="",$E10="",$F10=""),"Incomplete",IF(OR(NOT(ISNUMBER($D10)),NOT(ISNUMBER($E10)),NOT(ISNUMBER($F10)),$D10&lt;=0,$E10&lt;0,$F10&lt;0,AND($G10&lt;&gt;"",OR(NOT(ISNUMBER($G10)),$G10&lt;0.1,$G10&gt;0.8))),"Invalid input",IF(COUNTIF($A$7:$A$106,$A10)&gt;1,"Duplicate ID",IF(OR($D10&gt;Assumptions!$B$8,$E10&gt;Assumptions!$B$9),"Review input",IF($G10&lt;&gt;"","Override used","Ready"))))))),"Invalid input")</f>
        <v/>
      </c>
      <c r="Q10" s="26" t="n"/>
    </row>
    <row r="11" ht="23" customHeight="1">
      <c r="A11" s="20" t="inlineStr">
        <is>
          <t>FP-005</t>
        </is>
      </c>
      <c r="B11" s="20" t="inlineStr">
        <is>
          <t>Heating Components</t>
        </is>
      </c>
      <c r="C11" s="20" t="inlineStr">
        <is>
          <t>Replace hot surface igniter</t>
        </is>
      </c>
      <c r="D11" s="31" t="n">
        <v>0.9</v>
      </c>
      <c r="E11" s="22" t="n">
        <v>54</v>
      </c>
      <c r="F11" s="22" t="n">
        <v>4</v>
      </c>
      <c r="G11" s="32" t="n"/>
      <c r="H11" s="33">
        <f>IF(OR($A11="",Assumptions!$B$11&lt;&gt;"Assumptions valid"),"",IF($G11="",Assumptions!$B$5,$G11))</f>
        <v/>
      </c>
      <c r="I11" s="12">
        <f>IF(OR($A11="",$D11="",Assumptions!$B$11&lt;&gt;"Assumptions valid"),"",IFERROR($D11*Assumptions!$B$3,""))</f>
        <v/>
      </c>
      <c r="J11" s="12">
        <f>IF(OR($A11="",$D11="",Assumptions!$B$11&lt;&gt;"Assumptions valid"),"",IFERROR($D11*Assumptions!$B$4,""))</f>
        <v/>
      </c>
      <c r="K11" s="12">
        <f>IF(OR($A11="",$B11="",$C11="",$D11="",$E11="",$F11="",Assumptions!$B$11&lt;&gt;"Assumptions valid"),"",IFERROR(IF(OR($D11&lt;=0,$E11&lt;0,$F11&lt;0),"",SUM($I11:$J11,$E11:$F11)),""))</f>
        <v/>
      </c>
      <c r="L11" s="12">
        <f>IFERROR(IF(OR($K11="",$H11="",$H11&lt;0.1,$H11&gt;0.8),"",$K11/(1-$H11)),"")</f>
        <v/>
      </c>
      <c r="M11" s="12">
        <f>IFERROR(IF(OR($L11="",Assumptions!$B$6&lt;=0,Assumptions!$B$7&lt;0),"",MAX(Assumptions!$B$7,CEILING($L11,Assumptions!$B$6))),"")</f>
        <v/>
      </c>
      <c r="N11" s="12">
        <f>IF(OR($M11="",$K11=""),"",$M11-$K11)</f>
        <v/>
      </c>
      <c r="O11" s="33">
        <f>IFERROR(IF(OR($M11="",$M11=0,$K11=""),"",($M11-$K11)/$M11),"")</f>
        <v/>
      </c>
      <c r="P11" s="25">
        <f>IFERROR(IF(COUNTA($A11:$G11,$Q11)=0,"",IF(Assumptions!$B$11&lt;&gt;"Assumptions valid","Assumption error",IF(OR($A11="",$B11="",$C11="",$D11="",$E11="",$F11=""),"Incomplete",IF(OR(NOT(ISNUMBER($D11)),NOT(ISNUMBER($E11)),NOT(ISNUMBER($F11)),$D11&lt;=0,$E11&lt;0,$F11&lt;0,AND($G11&lt;&gt;"",OR(NOT(ISNUMBER($G11)),$G11&lt;0.1,$G11&gt;0.8))),"Invalid input",IF(COUNTIF($A$7:$A$106,$A11)&gt;1,"Duplicate ID",IF(OR($D11&gt;Assumptions!$B$8,$E11&gt;Assumptions!$B$9),"Review input",IF($G11&lt;&gt;"","Override used","Ready"))))))),"Invalid input")</f>
        <v/>
      </c>
      <c r="Q11" s="26" t="n"/>
    </row>
    <row r="12" ht="23" customHeight="1">
      <c r="A12" s="20" t="inlineStr">
        <is>
          <t>FP-006</t>
        </is>
      </c>
      <c r="B12" s="20" t="inlineStr">
        <is>
          <t>Airflow Components</t>
        </is>
      </c>
      <c r="C12" s="20" t="inlineStr">
        <is>
          <t>Replace indoor blower wheel</t>
        </is>
      </c>
      <c r="D12" s="31" t="n">
        <v>2.5</v>
      </c>
      <c r="E12" s="22" t="n">
        <v>145</v>
      </c>
      <c r="F12" s="22" t="n">
        <v>14</v>
      </c>
      <c r="G12" s="32" t="n">
        <v>0.5</v>
      </c>
      <c r="H12" s="34">
        <f>IF(OR($A12="",Assumptions!$B$11&lt;&gt;"Assumptions valid"),"",IF($G12="",Assumptions!$B$5,$G12))</f>
        <v/>
      </c>
      <c r="I12" s="15">
        <f>IF(OR($A12="",$D12="",Assumptions!$B$11&lt;&gt;"Assumptions valid"),"",IFERROR($D12*Assumptions!$B$3,""))</f>
        <v/>
      </c>
      <c r="J12" s="15">
        <f>IF(OR($A12="",$D12="",Assumptions!$B$11&lt;&gt;"Assumptions valid"),"",IFERROR($D12*Assumptions!$B$4,""))</f>
        <v/>
      </c>
      <c r="K12" s="15">
        <f>IF(OR($A12="",$B12="",$C12="",$D12="",$E12="",$F12="",Assumptions!$B$11&lt;&gt;"Assumptions valid"),"",IFERROR(IF(OR($D12&lt;=0,$E12&lt;0,$F12&lt;0),"",SUM($I12:$J12,$E12:$F12)),""))</f>
        <v/>
      </c>
      <c r="L12" s="15">
        <f>IFERROR(IF(OR($K12="",$H12="",$H12&lt;0.1,$H12&gt;0.8),"",$K12/(1-$H12)),"")</f>
        <v/>
      </c>
      <c r="M12" s="15">
        <f>IFERROR(IF(OR($L12="",Assumptions!$B$6&lt;=0,Assumptions!$B$7&lt;0),"",MAX(Assumptions!$B$7,CEILING($L12,Assumptions!$B$6))),"")</f>
        <v/>
      </c>
      <c r="N12" s="15">
        <f>IF(OR($M12="",$K12=""),"",$M12-$K12)</f>
        <v/>
      </c>
      <c r="O12" s="34">
        <f>IFERROR(IF(OR($M12="",$M12=0,$K12=""),"",($M12-$K12)/$M12),"")</f>
        <v/>
      </c>
      <c r="P12" s="28">
        <f>IFERROR(IF(COUNTA($A12:$G12,$Q12)=0,"",IF(Assumptions!$B$11&lt;&gt;"Assumptions valid","Assumption error",IF(OR($A12="",$B12="",$C12="",$D12="",$E12="",$F12=""),"Incomplete",IF(OR(NOT(ISNUMBER($D12)),NOT(ISNUMBER($E12)),NOT(ISNUMBER($F12)),$D12&lt;=0,$E12&lt;0,$F12&lt;0,AND($G12&lt;&gt;"",OR(NOT(ISNUMBER($G12)),$G12&lt;0.1,$G12&gt;0.8))),"Invalid input",IF(COUNTIF($A$7:$A$106,$A12)&gt;1,"Duplicate ID",IF(OR($D12&gt;Assumptions!$B$8,$E12&gt;Assumptions!$B$9),"Review input",IF($G12&lt;&gt;"","Override used","Ready"))))))),"Invalid input")</f>
        <v/>
      </c>
      <c r="Q12" s="26" t="n"/>
    </row>
    <row r="13" ht="23" customHeight="1">
      <c r="A13" s="20" t="inlineStr">
        <is>
          <t>FP-007</t>
        </is>
      </c>
      <c r="B13" s="20" t="inlineStr">
        <is>
          <t>Electrical Components</t>
        </is>
      </c>
      <c r="C13" s="20" t="inlineStr">
        <is>
          <t>Replace condenser fan motor</t>
        </is>
      </c>
      <c r="D13" s="31" t="n">
        <v>2</v>
      </c>
      <c r="E13" s="22" t="n">
        <v>185</v>
      </c>
      <c r="F13" s="22" t="n">
        <v>12</v>
      </c>
      <c r="G13" s="32" t="n"/>
      <c r="H13" s="33">
        <f>IF(OR($A13="",Assumptions!$B$11&lt;&gt;"Assumptions valid"),"",IF($G13="",Assumptions!$B$5,$G13))</f>
        <v/>
      </c>
      <c r="I13" s="12">
        <f>IF(OR($A13="",$D13="",Assumptions!$B$11&lt;&gt;"Assumptions valid"),"",IFERROR($D13*Assumptions!$B$3,""))</f>
        <v/>
      </c>
      <c r="J13" s="12">
        <f>IF(OR($A13="",$D13="",Assumptions!$B$11&lt;&gt;"Assumptions valid"),"",IFERROR($D13*Assumptions!$B$4,""))</f>
        <v/>
      </c>
      <c r="K13" s="12">
        <f>IF(OR($A13="",$B13="",$C13="",$D13="",$E13="",$F13="",Assumptions!$B$11&lt;&gt;"Assumptions valid"),"",IFERROR(IF(OR($D13&lt;=0,$E13&lt;0,$F13&lt;0),"",SUM($I13:$J13,$E13:$F13)),""))</f>
        <v/>
      </c>
      <c r="L13" s="12">
        <f>IFERROR(IF(OR($K13="",$H13="",$H13&lt;0.1,$H13&gt;0.8),"",$K13/(1-$H13)),"")</f>
        <v/>
      </c>
      <c r="M13" s="12">
        <f>IFERROR(IF(OR($L13="",Assumptions!$B$6&lt;=0,Assumptions!$B$7&lt;0),"",MAX(Assumptions!$B$7,CEILING($L13,Assumptions!$B$6))),"")</f>
        <v/>
      </c>
      <c r="N13" s="12">
        <f>IF(OR($M13="",$K13=""),"",$M13-$K13)</f>
        <v/>
      </c>
      <c r="O13" s="33">
        <f>IFERROR(IF(OR($M13="",$M13=0,$K13=""),"",($M13-$K13)/$M13),"")</f>
        <v/>
      </c>
      <c r="P13" s="25">
        <f>IFERROR(IF(COUNTA($A13:$G13,$Q13)=0,"",IF(Assumptions!$B$11&lt;&gt;"Assumptions valid","Assumption error",IF(OR($A13="",$B13="",$C13="",$D13="",$E13="",$F13=""),"Incomplete",IF(OR(NOT(ISNUMBER($D13)),NOT(ISNUMBER($E13)),NOT(ISNUMBER($F13)),$D13&lt;=0,$E13&lt;0,$F13&lt;0,AND($G13&lt;&gt;"",OR(NOT(ISNUMBER($G13)),$G13&lt;0.1,$G13&gt;0.8))),"Invalid input",IF(COUNTIF($A$7:$A$106,$A13)&gt;1,"Duplicate ID",IF(OR($D13&gt;Assumptions!$B$8,$E13&gt;Assumptions!$B$9),"Review input",IF($G13&lt;&gt;"","Override used","Ready"))))))),"Invalid input")</f>
        <v/>
      </c>
      <c r="Q13" s="26" t="n"/>
    </row>
    <row r="14" ht="23" customHeight="1">
      <c r="A14" s="20" t="inlineStr">
        <is>
          <t>FP-008</t>
        </is>
      </c>
      <c r="B14" s="20" t="inlineStr">
        <is>
          <t>Condensate</t>
        </is>
      </c>
      <c r="C14" s="20" t="inlineStr">
        <is>
          <t>Replace condensate pump</t>
        </is>
      </c>
      <c r="D14" s="31" t="n">
        <v>1.2</v>
      </c>
      <c r="E14" s="22" t="n">
        <v>72</v>
      </c>
      <c r="F14" s="22" t="n">
        <v>7</v>
      </c>
      <c r="G14" s="32" t="n"/>
      <c r="H14" s="34">
        <f>IF(OR($A14="",Assumptions!$B$11&lt;&gt;"Assumptions valid"),"",IF($G14="",Assumptions!$B$5,$G14))</f>
        <v/>
      </c>
      <c r="I14" s="15">
        <f>IF(OR($A14="",$D14="",Assumptions!$B$11&lt;&gt;"Assumptions valid"),"",IFERROR($D14*Assumptions!$B$3,""))</f>
        <v/>
      </c>
      <c r="J14" s="15">
        <f>IF(OR($A14="",$D14="",Assumptions!$B$11&lt;&gt;"Assumptions valid"),"",IFERROR($D14*Assumptions!$B$4,""))</f>
        <v/>
      </c>
      <c r="K14" s="15">
        <f>IF(OR($A14="",$B14="",$C14="",$D14="",$E14="",$F14="",Assumptions!$B$11&lt;&gt;"Assumptions valid"),"",IFERROR(IF(OR($D14&lt;=0,$E14&lt;0,$F14&lt;0),"",SUM($I14:$J14,$E14:$F14)),""))</f>
        <v/>
      </c>
      <c r="L14" s="15">
        <f>IFERROR(IF(OR($K14="",$H14="",$H14&lt;0.1,$H14&gt;0.8),"",$K14/(1-$H14)),"")</f>
        <v/>
      </c>
      <c r="M14" s="15">
        <f>IFERROR(IF(OR($L14="",Assumptions!$B$6&lt;=0,Assumptions!$B$7&lt;0),"",MAX(Assumptions!$B$7,CEILING($L14,Assumptions!$B$6))),"")</f>
        <v/>
      </c>
      <c r="N14" s="15">
        <f>IF(OR($M14="",$K14=""),"",$M14-$K14)</f>
        <v/>
      </c>
      <c r="O14" s="34">
        <f>IFERROR(IF(OR($M14="",$M14=0,$K14=""),"",($M14-$K14)/$M14),"")</f>
        <v/>
      </c>
      <c r="P14" s="28">
        <f>IFERROR(IF(COUNTA($A14:$G14,$Q14)=0,"",IF(Assumptions!$B$11&lt;&gt;"Assumptions valid","Assumption error",IF(OR($A14="",$B14="",$C14="",$D14="",$E14="",$F14=""),"Incomplete",IF(OR(NOT(ISNUMBER($D14)),NOT(ISNUMBER($E14)),NOT(ISNUMBER($F14)),$D14&lt;=0,$E14&lt;0,$F14&lt;0,AND($G14&lt;&gt;"",OR(NOT(ISNUMBER($G14)),$G14&lt;0.1,$G14&gt;0.8))),"Invalid input",IF(COUNTIF($A$7:$A$106,$A14)&gt;1,"Duplicate ID",IF(OR($D14&gt;Assumptions!$B$8,$E14&gt;Assumptions!$B$9),"Review input",IF($G14&lt;&gt;"","Override used","Ready"))))))),"Invalid input")</f>
        <v/>
      </c>
      <c r="Q14" s="26" t="n"/>
    </row>
    <row r="15" ht="23" customHeight="1">
      <c r="A15" s="20" t="inlineStr">
        <is>
          <t>FP-009</t>
        </is>
      </c>
      <c r="B15" s="20" t="inlineStr">
        <is>
          <t>Controls</t>
        </is>
      </c>
      <c r="C15" s="20" t="inlineStr">
        <is>
          <t>Replace low-voltage float switch</t>
        </is>
      </c>
      <c r="D15" s="31" t="n">
        <v>0.8</v>
      </c>
      <c r="E15" s="22" t="n">
        <v>24</v>
      </c>
      <c r="F15" s="22" t="n">
        <v>6</v>
      </c>
      <c r="G15" s="32" t="n"/>
      <c r="H15" s="33">
        <f>IF(OR($A15="",Assumptions!$B$11&lt;&gt;"Assumptions valid"),"",IF($G15="",Assumptions!$B$5,$G15))</f>
        <v/>
      </c>
      <c r="I15" s="12">
        <f>IF(OR($A15="",$D15="",Assumptions!$B$11&lt;&gt;"Assumptions valid"),"",IFERROR($D15*Assumptions!$B$3,""))</f>
        <v/>
      </c>
      <c r="J15" s="12">
        <f>IF(OR($A15="",$D15="",Assumptions!$B$11&lt;&gt;"Assumptions valid"),"",IFERROR($D15*Assumptions!$B$4,""))</f>
        <v/>
      </c>
      <c r="K15" s="12">
        <f>IF(OR($A15="",$B15="",$C15="",$D15="",$E15="",$F15="",Assumptions!$B$11&lt;&gt;"Assumptions valid"),"",IFERROR(IF(OR($D15&lt;=0,$E15&lt;0,$F15&lt;0),"",SUM($I15:$J15,$E15:$F15)),""))</f>
        <v/>
      </c>
      <c r="L15" s="12">
        <f>IFERROR(IF(OR($K15="",$H15="",$H15&lt;0.1,$H15&gt;0.8),"",$K15/(1-$H15)),"")</f>
        <v/>
      </c>
      <c r="M15" s="12">
        <f>IFERROR(IF(OR($L15="",Assumptions!$B$6&lt;=0,Assumptions!$B$7&lt;0),"",MAX(Assumptions!$B$7,CEILING($L15,Assumptions!$B$6))),"")</f>
        <v/>
      </c>
      <c r="N15" s="12">
        <f>IF(OR($M15="",$K15=""),"",$M15-$K15)</f>
        <v/>
      </c>
      <c r="O15" s="33">
        <f>IFERROR(IF(OR($M15="",$M15=0,$K15=""),"",($M15-$K15)/$M15),"")</f>
        <v/>
      </c>
      <c r="P15" s="25">
        <f>IFERROR(IF(COUNTA($A15:$G15,$Q15)=0,"",IF(Assumptions!$B$11&lt;&gt;"Assumptions valid","Assumption error",IF(OR($A15="",$B15="",$C15="",$D15="",$E15="",$F15=""),"Incomplete",IF(OR(NOT(ISNUMBER($D15)),NOT(ISNUMBER($E15)),NOT(ISNUMBER($F15)),$D15&lt;=0,$E15&lt;0,$F15&lt;0,AND($G15&lt;&gt;"",OR(NOT(ISNUMBER($G15)),$G15&lt;0.1,$G15&gt;0.8))),"Invalid input",IF(COUNTIF($A$7:$A$106,$A15)&gt;1,"Duplicate ID",IF(OR($D15&gt;Assumptions!$B$8,$E15&gt;Assumptions!$B$9),"Review input",IF($G15&lt;&gt;"","Override used","Ready"))))))),"Invalid input")</f>
        <v/>
      </c>
      <c r="Q15" s="26" t="n"/>
    </row>
    <row r="16" ht="23" customHeight="1">
      <c r="A16" s="20" t="inlineStr">
        <is>
          <t>FP-010</t>
        </is>
      </c>
      <c r="B16" s="20" t="inlineStr">
        <is>
          <t>Heating Components</t>
        </is>
      </c>
      <c r="C16" s="20" t="inlineStr">
        <is>
          <t>Replace packaged-unit heat exchanger assembly</t>
        </is>
      </c>
      <c r="D16" s="31" t="n">
        <v>9.5</v>
      </c>
      <c r="E16" s="22" t="n">
        <v>1250</v>
      </c>
      <c r="F16" s="22" t="n">
        <v>35</v>
      </c>
      <c r="G16" s="32" t="n"/>
      <c r="H16" s="34">
        <f>IF(OR($A16="",Assumptions!$B$11&lt;&gt;"Assumptions valid"),"",IF($G16="",Assumptions!$B$5,$G16))</f>
        <v/>
      </c>
      <c r="I16" s="15">
        <f>IF(OR($A16="",$D16="",Assumptions!$B$11&lt;&gt;"Assumptions valid"),"",IFERROR($D16*Assumptions!$B$3,""))</f>
        <v/>
      </c>
      <c r="J16" s="15">
        <f>IF(OR($A16="",$D16="",Assumptions!$B$11&lt;&gt;"Assumptions valid"),"",IFERROR($D16*Assumptions!$B$4,""))</f>
        <v/>
      </c>
      <c r="K16" s="15">
        <f>IF(OR($A16="",$B16="",$C16="",$D16="",$E16="",$F16="",Assumptions!$B$11&lt;&gt;"Assumptions valid"),"",IFERROR(IF(OR($D16&lt;=0,$E16&lt;0,$F16&lt;0),"",SUM($I16:$J16,$E16:$F16)),""))</f>
        <v/>
      </c>
      <c r="L16" s="15">
        <f>IFERROR(IF(OR($K16="",$H16="",$H16&lt;0.1,$H16&gt;0.8),"",$K16/(1-$H16)),"")</f>
        <v/>
      </c>
      <c r="M16" s="15">
        <f>IFERROR(IF(OR($L16="",Assumptions!$B$6&lt;=0,Assumptions!$B$7&lt;0),"",MAX(Assumptions!$B$7,CEILING($L16,Assumptions!$B$6))),"")</f>
        <v/>
      </c>
      <c r="N16" s="15">
        <f>IF(OR($M16="",$K16=""),"",$M16-$K16)</f>
        <v/>
      </c>
      <c r="O16" s="34">
        <f>IFERROR(IF(OR($M16="",$M16=0,$K16=""),"",($M16-$K16)/$M16),"")</f>
        <v/>
      </c>
      <c r="P16" s="28">
        <f>IFERROR(IF(COUNTA($A16:$G16,$Q16)=0,"",IF(Assumptions!$B$11&lt;&gt;"Assumptions valid","Assumption error",IF(OR($A16="",$B16="",$C16="",$D16="",$E16="",$F16=""),"Incomplete",IF(OR(NOT(ISNUMBER($D16)),NOT(ISNUMBER($E16)),NOT(ISNUMBER($F16)),$D16&lt;=0,$E16&lt;0,$F16&lt;0,AND($G16&lt;&gt;"",OR(NOT(ISNUMBER($G16)),$G16&lt;0.1,$G16&gt;0.8))),"Invalid input",IF(COUNTIF($A$7:$A$106,$A16)&gt;1,"Duplicate ID",IF(OR($D16&gt;Assumptions!$B$8,$E16&gt;Assumptions!$B$9),"Review input",IF($G16&lt;&gt;"","Override used","Ready"))))))),"Invalid input")</f>
        <v/>
      </c>
      <c r="Q16" s="26" t="n"/>
    </row>
    <row r="17" ht="23" customHeight="1">
      <c r="A17" s="20" t="n"/>
      <c r="B17" s="20" t="n"/>
      <c r="C17" s="20" t="n"/>
      <c r="D17" s="31" t="n"/>
      <c r="E17" s="22" t="n"/>
      <c r="F17" s="22" t="n"/>
      <c r="G17" s="32" t="n"/>
      <c r="H17" s="33">
        <f>IF(OR($A17="",Assumptions!$B$11&lt;&gt;"Assumptions valid"),"",IF($G17="",Assumptions!$B$5,$G17))</f>
        <v/>
      </c>
      <c r="I17" s="12">
        <f>IF(OR($A17="",$D17="",Assumptions!$B$11&lt;&gt;"Assumptions valid"),"",IFERROR($D17*Assumptions!$B$3,""))</f>
        <v/>
      </c>
      <c r="J17" s="12">
        <f>IF(OR($A17="",$D17="",Assumptions!$B$11&lt;&gt;"Assumptions valid"),"",IFERROR($D17*Assumptions!$B$4,""))</f>
        <v/>
      </c>
      <c r="K17" s="12">
        <f>IF(OR($A17="",$B17="",$C17="",$D17="",$E17="",$F17="",Assumptions!$B$11&lt;&gt;"Assumptions valid"),"",IFERROR(IF(OR($D17&lt;=0,$E17&lt;0,$F17&lt;0),"",SUM($I17:$J17,$E17:$F17)),""))</f>
        <v/>
      </c>
      <c r="L17" s="12">
        <f>IFERROR(IF(OR($K17="",$H17="",$H17&lt;0.1,$H17&gt;0.8),"",$K17/(1-$H17)),"")</f>
        <v/>
      </c>
      <c r="M17" s="12">
        <f>IFERROR(IF(OR($L17="",Assumptions!$B$6&lt;=0,Assumptions!$B$7&lt;0),"",MAX(Assumptions!$B$7,CEILING($L17,Assumptions!$B$6))),"")</f>
        <v/>
      </c>
      <c r="N17" s="12">
        <f>IF(OR($M17="",$K17=""),"",$M17-$K17)</f>
        <v/>
      </c>
      <c r="O17" s="33">
        <f>IFERROR(IF(OR($M17="",$M17=0,$K17=""),"",($M17-$K17)/$M17),"")</f>
        <v/>
      </c>
      <c r="P17" s="25">
        <f>IFERROR(IF(COUNTA($A17:$G17,$Q17)=0,"",IF(Assumptions!$B$11&lt;&gt;"Assumptions valid","Assumption error",IF(OR($A17="",$B17="",$C17="",$D17="",$E17="",$F17=""),"Incomplete",IF(OR(NOT(ISNUMBER($D17)),NOT(ISNUMBER($E17)),NOT(ISNUMBER($F17)),$D17&lt;=0,$E17&lt;0,$F17&lt;0,AND($G17&lt;&gt;"",OR(NOT(ISNUMBER($G17)),$G17&lt;0.1,$G17&gt;0.8))),"Invalid input",IF(COUNTIF($A$7:$A$106,$A17)&gt;1,"Duplicate ID",IF(OR($D17&gt;Assumptions!$B$8,$E17&gt;Assumptions!$B$9),"Review input",IF($G17&lt;&gt;"","Override used","Ready"))))))),"Invalid input")</f>
        <v/>
      </c>
      <c r="Q17" s="26" t="n"/>
    </row>
    <row r="18" ht="23" customHeight="1">
      <c r="A18" s="20" t="n"/>
      <c r="B18" s="20" t="n"/>
      <c r="C18" s="20" t="n"/>
      <c r="D18" s="31" t="n"/>
      <c r="E18" s="22" t="n"/>
      <c r="F18" s="22" t="n"/>
      <c r="G18" s="32" t="n"/>
      <c r="H18" s="34">
        <f>IF(OR($A18="",Assumptions!$B$11&lt;&gt;"Assumptions valid"),"",IF($G18="",Assumptions!$B$5,$G18))</f>
        <v/>
      </c>
      <c r="I18" s="15">
        <f>IF(OR($A18="",$D18="",Assumptions!$B$11&lt;&gt;"Assumptions valid"),"",IFERROR($D18*Assumptions!$B$3,""))</f>
        <v/>
      </c>
      <c r="J18" s="15">
        <f>IF(OR($A18="",$D18="",Assumptions!$B$11&lt;&gt;"Assumptions valid"),"",IFERROR($D18*Assumptions!$B$4,""))</f>
        <v/>
      </c>
      <c r="K18" s="15">
        <f>IF(OR($A18="",$B18="",$C18="",$D18="",$E18="",$F18="",Assumptions!$B$11&lt;&gt;"Assumptions valid"),"",IFERROR(IF(OR($D18&lt;=0,$E18&lt;0,$F18&lt;0),"",SUM($I18:$J18,$E18:$F18)),""))</f>
        <v/>
      </c>
      <c r="L18" s="15">
        <f>IFERROR(IF(OR($K18="",$H18="",$H18&lt;0.1,$H18&gt;0.8),"",$K18/(1-$H18)),"")</f>
        <v/>
      </c>
      <c r="M18" s="15">
        <f>IFERROR(IF(OR($L18="",Assumptions!$B$6&lt;=0,Assumptions!$B$7&lt;0),"",MAX(Assumptions!$B$7,CEILING($L18,Assumptions!$B$6))),"")</f>
        <v/>
      </c>
      <c r="N18" s="15">
        <f>IF(OR($M18="",$K18=""),"",$M18-$K18)</f>
        <v/>
      </c>
      <c r="O18" s="34">
        <f>IFERROR(IF(OR($M18="",$M18=0,$K18=""),"",($M18-$K18)/$M18),"")</f>
        <v/>
      </c>
      <c r="P18" s="28">
        <f>IFERROR(IF(COUNTA($A18:$G18,$Q18)=0,"",IF(Assumptions!$B$11&lt;&gt;"Assumptions valid","Assumption error",IF(OR($A18="",$B18="",$C18="",$D18="",$E18="",$F18=""),"Incomplete",IF(OR(NOT(ISNUMBER($D18)),NOT(ISNUMBER($E18)),NOT(ISNUMBER($F18)),$D18&lt;=0,$E18&lt;0,$F18&lt;0,AND($G18&lt;&gt;"",OR(NOT(ISNUMBER($G18)),$G18&lt;0.1,$G18&gt;0.8))),"Invalid input",IF(COUNTIF($A$7:$A$106,$A18)&gt;1,"Duplicate ID",IF(OR($D18&gt;Assumptions!$B$8,$E18&gt;Assumptions!$B$9),"Review input",IF($G18&lt;&gt;"","Override used","Ready"))))))),"Invalid input")</f>
        <v/>
      </c>
      <c r="Q18" s="26" t="n"/>
    </row>
    <row r="19" ht="23" customHeight="1">
      <c r="A19" s="20" t="n"/>
      <c r="B19" s="20" t="n"/>
      <c r="C19" s="20" t="n"/>
      <c r="D19" s="31" t="n"/>
      <c r="E19" s="22" t="n"/>
      <c r="F19" s="22" t="n"/>
      <c r="G19" s="32" t="n"/>
      <c r="H19" s="33">
        <f>IF(OR($A19="",Assumptions!$B$11&lt;&gt;"Assumptions valid"),"",IF($G19="",Assumptions!$B$5,$G19))</f>
        <v/>
      </c>
      <c r="I19" s="12">
        <f>IF(OR($A19="",$D19="",Assumptions!$B$11&lt;&gt;"Assumptions valid"),"",IFERROR($D19*Assumptions!$B$3,""))</f>
        <v/>
      </c>
      <c r="J19" s="12">
        <f>IF(OR($A19="",$D19="",Assumptions!$B$11&lt;&gt;"Assumptions valid"),"",IFERROR($D19*Assumptions!$B$4,""))</f>
        <v/>
      </c>
      <c r="K19" s="12">
        <f>IF(OR($A19="",$B19="",$C19="",$D19="",$E19="",$F19="",Assumptions!$B$11&lt;&gt;"Assumptions valid"),"",IFERROR(IF(OR($D19&lt;=0,$E19&lt;0,$F19&lt;0),"",SUM($I19:$J19,$E19:$F19)),""))</f>
        <v/>
      </c>
      <c r="L19" s="12">
        <f>IFERROR(IF(OR($K19="",$H19="",$H19&lt;0.1,$H19&gt;0.8),"",$K19/(1-$H19)),"")</f>
        <v/>
      </c>
      <c r="M19" s="12">
        <f>IFERROR(IF(OR($L19="",Assumptions!$B$6&lt;=0,Assumptions!$B$7&lt;0),"",MAX(Assumptions!$B$7,CEILING($L19,Assumptions!$B$6))),"")</f>
        <v/>
      </c>
      <c r="N19" s="12">
        <f>IF(OR($M19="",$K19=""),"",$M19-$K19)</f>
        <v/>
      </c>
      <c r="O19" s="33">
        <f>IFERROR(IF(OR($M19="",$M19=0,$K19=""),"",($M19-$K19)/$M19),"")</f>
        <v/>
      </c>
      <c r="P19" s="25">
        <f>IFERROR(IF(COUNTA($A19:$G19,$Q19)=0,"",IF(Assumptions!$B$11&lt;&gt;"Assumptions valid","Assumption error",IF(OR($A19="",$B19="",$C19="",$D19="",$E19="",$F19=""),"Incomplete",IF(OR(NOT(ISNUMBER($D19)),NOT(ISNUMBER($E19)),NOT(ISNUMBER($F19)),$D19&lt;=0,$E19&lt;0,$F19&lt;0,AND($G19&lt;&gt;"",OR(NOT(ISNUMBER($G19)),$G19&lt;0.1,$G19&gt;0.8))),"Invalid input",IF(COUNTIF($A$7:$A$106,$A19)&gt;1,"Duplicate ID",IF(OR($D19&gt;Assumptions!$B$8,$E19&gt;Assumptions!$B$9),"Review input",IF($G19&lt;&gt;"","Override used","Ready"))))))),"Invalid input")</f>
        <v/>
      </c>
      <c r="Q19" s="26" t="n"/>
    </row>
    <row r="20" ht="23" customHeight="1">
      <c r="A20" s="20" t="n"/>
      <c r="B20" s="20" t="n"/>
      <c r="C20" s="20" t="n"/>
      <c r="D20" s="31" t="n"/>
      <c r="E20" s="22" t="n"/>
      <c r="F20" s="22" t="n"/>
      <c r="G20" s="32" t="n"/>
      <c r="H20" s="34">
        <f>IF(OR($A20="",Assumptions!$B$11&lt;&gt;"Assumptions valid"),"",IF($G20="",Assumptions!$B$5,$G20))</f>
        <v/>
      </c>
      <c r="I20" s="15">
        <f>IF(OR($A20="",$D20="",Assumptions!$B$11&lt;&gt;"Assumptions valid"),"",IFERROR($D20*Assumptions!$B$3,""))</f>
        <v/>
      </c>
      <c r="J20" s="15">
        <f>IF(OR($A20="",$D20="",Assumptions!$B$11&lt;&gt;"Assumptions valid"),"",IFERROR($D20*Assumptions!$B$4,""))</f>
        <v/>
      </c>
      <c r="K20" s="15">
        <f>IF(OR($A20="",$B20="",$C20="",$D20="",$E20="",$F20="",Assumptions!$B$11&lt;&gt;"Assumptions valid"),"",IFERROR(IF(OR($D20&lt;=0,$E20&lt;0,$F20&lt;0),"",SUM($I20:$J20,$E20:$F20)),""))</f>
        <v/>
      </c>
      <c r="L20" s="15">
        <f>IFERROR(IF(OR($K20="",$H20="",$H20&lt;0.1,$H20&gt;0.8),"",$K20/(1-$H20)),"")</f>
        <v/>
      </c>
      <c r="M20" s="15">
        <f>IFERROR(IF(OR($L20="",Assumptions!$B$6&lt;=0,Assumptions!$B$7&lt;0),"",MAX(Assumptions!$B$7,CEILING($L20,Assumptions!$B$6))),"")</f>
        <v/>
      </c>
      <c r="N20" s="15">
        <f>IF(OR($M20="",$K20=""),"",$M20-$K20)</f>
        <v/>
      </c>
      <c r="O20" s="34">
        <f>IFERROR(IF(OR($M20="",$M20=0,$K20=""),"",($M20-$K20)/$M20),"")</f>
        <v/>
      </c>
      <c r="P20" s="28">
        <f>IFERROR(IF(COUNTA($A20:$G20,$Q20)=0,"",IF(Assumptions!$B$11&lt;&gt;"Assumptions valid","Assumption error",IF(OR($A20="",$B20="",$C20="",$D20="",$E20="",$F20=""),"Incomplete",IF(OR(NOT(ISNUMBER($D20)),NOT(ISNUMBER($E20)),NOT(ISNUMBER($F20)),$D20&lt;=0,$E20&lt;0,$F20&lt;0,AND($G20&lt;&gt;"",OR(NOT(ISNUMBER($G20)),$G20&lt;0.1,$G20&gt;0.8))),"Invalid input",IF(COUNTIF($A$7:$A$106,$A20)&gt;1,"Duplicate ID",IF(OR($D20&gt;Assumptions!$B$8,$E20&gt;Assumptions!$B$9),"Review input",IF($G20&lt;&gt;"","Override used","Ready"))))))),"Invalid input")</f>
        <v/>
      </c>
      <c r="Q20" s="26" t="n"/>
    </row>
    <row r="21" ht="23" customHeight="1">
      <c r="A21" s="20" t="n"/>
      <c r="B21" s="20" t="n"/>
      <c r="C21" s="20" t="n"/>
      <c r="D21" s="31" t="n"/>
      <c r="E21" s="22" t="n"/>
      <c r="F21" s="22" t="n"/>
      <c r="G21" s="32" t="n"/>
      <c r="H21" s="33">
        <f>IF(OR($A21="",Assumptions!$B$11&lt;&gt;"Assumptions valid"),"",IF($G21="",Assumptions!$B$5,$G21))</f>
        <v/>
      </c>
      <c r="I21" s="12">
        <f>IF(OR($A21="",$D21="",Assumptions!$B$11&lt;&gt;"Assumptions valid"),"",IFERROR($D21*Assumptions!$B$3,""))</f>
        <v/>
      </c>
      <c r="J21" s="12">
        <f>IF(OR($A21="",$D21="",Assumptions!$B$11&lt;&gt;"Assumptions valid"),"",IFERROR($D21*Assumptions!$B$4,""))</f>
        <v/>
      </c>
      <c r="K21" s="12">
        <f>IF(OR($A21="",$B21="",$C21="",$D21="",$E21="",$F21="",Assumptions!$B$11&lt;&gt;"Assumptions valid"),"",IFERROR(IF(OR($D21&lt;=0,$E21&lt;0,$F21&lt;0),"",SUM($I21:$J21,$E21:$F21)),""))</f>
        <v/>
      </c>
      <c r="L21" s="12">
        <f>IFERROR(IF(OR($K21="",$H21="",$H21&lt;0.1,$H21&gt;0.8),"",$K21/(1-$H21)),"")</f>
        <v/>
      </c>
      <c r="M21" s="12">
        <f>IFERROR(IF(OR($L21="",Assumptions!$B$6&lt;=0,Assumptions!$B$7&lt;0),"",MAX(Assumptions!$B$7,CEILING($L21,Assumptions!$B$6))),"")</f>
        <v/>
      </c>
      <c r="N21" s="12">
        <f>IF(OR($M21="",$K21=""),"",$M21-$K21)</f>
        <v/>
      </c>
      <c r="O21" s="33">
        <f>IFERROR(IF(OR($M21="",$M21=0,$K21=""),"",($M21-$K21)/$M21),"")</f>
        <v/>
      </c>
      <c r="P21" s="25">
        <f>IFERROR(IF(COUNTA($A21:$G21,$Q21)=0,"",IF(Assumptions!$B$11&lt;&gt;"Assumptions valid","Assumption error",IF(OR($A21="",$B21="",$C21="",$D21="",$E21="",$F21=""),"Incomplete",IF(OR(NOT(ISNUMBER($D21)),NOT(ISNUMBER($E21)),NOT(ISNUMBER($F21)),$D21&lt;=0,$E21&lt;0,$F21&lt;0,AND($G21&lt;&gt;"",OR(NOT(ISNUMBER($G21)),$G21&lt;0.1,$G21&gt;0.8))),"Invalid input",IF(COUNTIF($A$7:$A$106,$A21)&gt;1,"Duplicate ID",IF(OR($D21&gt;Assumptions!$B$8,$E21&gt;Assumptions!$B$9),"Review input",IF($G21&lt;&gt;"","Override used","Ready"))))))),"Invalid input")</f>
        <v/>
      </c>
      <c r="Q21" s="26" t="n"/>
    </row>
    <row r="22" ht="23" customHeight="1">
      <c r="A22" s="20" t="n"/>
      <c r="B22" s="20" t="n"/>
      <c r="C22" s="20" t="n"/>
      <c r="D22" s="31" t="n"/>
      <c r="E22" s="22" t="n"/>
      <c r="F22" s="22" t="n"/>
      <c r="G22" s="32" t="n"/>
      <c r="H22" s="34">
        <f>IF(OR($A22="",Assumptions!$B$11&lt;&gt;"Assumptions valid"),"",IF($G22="",Assumptions!$B$5,$G22))</f>
        <v/>
      </c>
      <c r="I22" s="15">
        <f>IF(OR($A22="",$D22="",Assumptions!$B$11&lt;&gt;"Assumptions valid"),"",IFERROR($D22*Assumptions!$B$3,""))</f>
        <v/>
      </c>
      <c r="J22" s="15">
        <f>IF(OR($A22="",$D22="",Assumptions!$B$11&lt;&gt;"Assumptions valid"),"",IFERROR($D22*Assumptions!$B$4,""))</f>
        <v/>
      </c>
      <c r="K22" s="15">
        <f>IF(OR($A22="",$B22="",$C22="",$D22="",$E22="",$F22="",Assumptions!$B$11&lt;&gt;"Assumptions valid"),"",IFERROR(IF(OR($D22&lt;=0,$E22&lt;0,$F22&lt;0),"",SUM($I22:$J22,$E22:$F22)),""))</f>
        <v/>
      </c>
      <c r="L22" s="15">
        <f>IFERROR(IF(OR($K22="",$H22="",$H22&lt;0.1,$H22&gt;0.8),"",$K22/(1-$H22)),"")</f>
        <v/>
      </c>
      <c r="M22" s="15">
        <f>IFERROR(IF(OR($L22="",Assumptions!$B$6&lt;=0,Assumptions!$B$7&lt;0),"",MAX(Assumptions!$B$7,CEILING($L22,Assumptions!$B$6))),"")</f>
        <v/>
      </c>
      <c r="N22" s="15">
        <f>IF(OR($M22="",$K22=""),"",$M22-$K22)</f>
        <v/>
      </c>
      <c r="O22" s="34">
        <f>IFERROR(IF(OR($M22="",$M22=0,$K22=""),"",($M22-$K22)/$M22),"")</f>
        <v/>
      </c>
      <c r="P22" s="28">
        <f>IFERROR(IF(COUNTA($A22:$G22,$Q22)=0,"",IF(Assumptions!$B$11&lt;&gt;"Assumptions valid","Assumption error",IF(OR($A22="",$B22="",$C22="",$D22="",$E22="",$F22=""),"Incomplete",IF(OR(NOT(ISNUMBER($D22)),NOT(ISNUMBER($E22)),NOT(ISNUMBER($F22)),$D22&lt;=0,$E22&lt;0,$F22&lt;0,AND($G22&lt;&gt;"",OR(NOT(ISNUMBER($G22)),$G22&lt;0.1,$G22&gt;0.8))),"Invalid input",IF(COUNTIF($A$7:$A$106,$A22)&gt;1,"Duplicate ID",IF(OR($D22&gt;Assumptions!$B$8,$E22&gt;Assumptions!$B$9),"Review input",IF($G22&lt;&gt;"","Override used","Ready"))))))),"Invalid input")</f>
        <v/>
      </c>
      <c r="Q22" s="26" t="n"/>
    </row>
    <row r="23" ht="23" customHeight="1">
      <c r="A23" s="20" t="n"/>
      <c r="B23" s="20" t="n"/>
      <c r="C23" s="20" t="n"/>
      <c r="D23" s="31" t="n"/>
      <c r="E23" s="22" t="n"/>
      <c r="F23" s="22" t="n"/>
      <c r="G23" s="32" t="n"/>
      <c r="H23" s="33">
        <f>IF(OR($A23="",Assumptions!$B$11&lt;&gt;"Assumptions valid"),"",IF($G23="",Assumptions!$B$5,$G23))</f>
        <v/>
      </c>
      <c r="I23" s="12">
        <f>IF(OR($A23="",$D23="",Assumptions!$B$11&lt;&gt;"Assumptions valid"),"",IFERROR($D23*Assumptions!$B$3,""))</f>
        <v/>
      </c>
      <c r="J23" s="12">
        <f>IF(OR($A23="",$D23="",Assumptions!$B$11&lt;&gt;"Assumptions valid"),"",IFERROR($D23*Assumptions!$B$4,""))</f>
        <v/>
      </c>
      <c r="K23" s="12">
        <f>IF(OR($A23="",$B23="",$C23="",$D23="",$E23="",$F23="",Assumptions!$B$11&lt;&gt;"Assumptions valid"),"",IFERROR(IF(OR($D23&lt;=0,$E23&lt;0,$F23&lt;0),"",SUM($I23:$J23,$E23:$F23)),""))</f>
        <v/>
      </c>
      <c r="L23" s="12">
        <f>IFERROR(IF(OR($K23="",$H23="",$H23&lt;0.1,$H23&gt;0.8),"",$K23/(1-$H23)),"")</f>
        <v/>
      </c>
      <c r="M23" s="12">
        <f>IFERROR(IF(OR($L23="",Assumptions!$B$6&lt;=0,Assumptions!$B$7&lt;0),"",MAX(Assumptions!$B$7,CEILING($L23,Assumptions!$B$6))),"")</f>
        <v/>
      </c>
      <c r="N23" s="12">
        <f>IF(OR($M23="",$K23=""),"",$M23-$K23)</f>
        <v/>
      </c>
      <c r="O23" s="33">
        <f>IFERROR(IF(OR($M23="",$M23=0,$K23=""),"",($M23-$K23)/$M23),"")</f>
        <v/>
      </c>
      <c r="P23" s="25">
        <f>IFERROR(IF(COUNTA($A23:$G23,$Q23)=0,"",IF(Assumptions!$B$11&lt;&gt;"Assumptions valid","Assumption error",IF(OR($A23="",$B23="",$C23="",$D23="",$E23="",$F23=""),"Incomplete",IF(OR(NOT(ISNUMBER($D23)),NOT(ISNUMBER($E23)),NOT(ISNUMBER($F23)),$D23&lt;=0,$E23&lt;0,$F23&lt;0,AND($G23&lt;&gt;"",OR(NOT(ISNUMBER($G23)),$G23&lt;0.1,$G23&gt;0.8))),"Invalid input",IF(COUNTIF($A$7:$A$106,$A23)&gt;1,"Duplicate ID",IF(OR($D23&gt;Assumptions!$B$8,$E23&gt;Assumptions!$B$9),"Review input",IF($G23&lt;&gt;"","Override used","Ready"))))))),"Invalid input")</f>
        <v/>
      </c>
      <c r="Q23" s="26" t="n"/>
    </row>
    <row r="24" ht="23" customHeight="1">
      <c r="A24" s="20" t="n"/>
      <c r="B24" s="20" t="n"/>
      <c r="C24" s="20" t="n"/>
      <c r="D24" s="31" t="n"/>
      <c r="E24" s="22" t="n"/>
      <c r="F24" s="22" t="n"/>
      <c r="G24" s="32" t="n"/>
      <c r="H24" s="34">
        <f>IF(OR($A24="",Assumptions!$B$11&lt;&gt;"Assumptions valid"),"",IF($G24="",Assumptions!$B$5,$G24))</f>
        <v/>
      </c>
      <c r="I24" s="15">
        <f>IF(OR($A24="",$D24="",Assumptions!$B$11&lt;&gt;"Assumptions valid"),"",IFERROR($D24*Assumptions!$B$3,""))</f>
        <v/>
      </c>
      <c r="J24" s="15">
        <f>IF(OR($A24="",$D24="",Assumptions!$B$11&lt;&gt;"Assumptions valid"),"",IFERROR($D24*Assumptions!$B$4,""))</f>
        <v/>
      </c>
      <c r="K24" s="15">
        <f>IF(OR($A24="",$B24="",$C24="",$D24="",$E24="",$F24="",Assumptions!$B$11&lt;&gt;"Assumptions valid"),"",IFERROR(IF(OR($D24&lt;=0,$E24&lt;0,$F24&lt;0),"",SUM($I24:$J24,$E24:$F24)),""))</f>
        <v/>
      </c>
      <c r="L24" s="15">
        <f>IFERROR(IF(OR($K24="",$H24="",$H24&lt;0.1,$H24&gt;0.8),"",$K24/(1-$H24)),"")</f>
        <v/>
      </c>
      <c r="M24" s="15">
        <f>IFERROR(IF(OR($L24="",Assumptions!$B$6&lt;=0,Assumptions!$B$7&lt;0),"",MAX(Assumptions!$B$7,CEILING($L24,Assumptions!$B$6))),"")</f>
        <v/>
      </c>
      <c r="N24" s="15">
        <f>IF(OR($M24="",$K24=""),"",$M24-$K24)</f>
        <v/>
      </c>
      <c r="O24" s="34">
        <f>IFERROR(IF(OR($M24="",$M24=0,$K24=""),"",($M24-$K24)/$M24),"")</f>
        <v/>
      </c>
      <c r="P24" s="28">
        <f>IFERROR(IF(COUNTA($A24:$G24,$Q24)=0,"",IF(Assumptions!$B$11&lt;&gt;"Assumptions valid","Assumption error",IF(OR($A24="",$B24="",$C24="",$D24="",$E24="",$F24=""),"Incomplete",IF(OR(NOT(ISNUMBER($D24)),NOT(ISNUMBER($E24)),NOT(ISNUMBER($F24)),$D24&lt;=0,$E24&lt;0,$F24&lt;0,AND($G24&lt;&gt;"",OR(NOT(ISNUMBER($G24)),$G24&lt;0.1,$G24&gt;0.8))),"Invalid input",IF(COUNTIF($A$7:$A$106,$A24)&gt;1,"Duplicate ID",IF(OR($D24&gt;Assumptions!$B$8,$E24&gt;Assumptions!$B$9),"Review input",IF($G24&lt;&gt;"","Override used","Ready"))))))),"Invalid input")</f>
        <v/>
      </c>
      <c r="Q24" s="26" t="n"/>
    </row>
    <row r="25" ht="23" customHeight="1">
      <c r="A25" s="20" t="n"/>
      <c r="B25" s="20" t="n"/>
      <c r="C25" s="20" t="n"/>
      <c r="D25" s="31" t="n"/>
      <c r="E25" s="22" t="n"/>
      <c r="F25" s="22" t="n"/>
      <c r="G25" s="32" t="n"/>
      <c r="H25" s="33">
        <f>IF(OR($A25="",Assumptions!$B$11&lt;&gt;"Assumptions valid"),"",IF($G25="",Assumptions!$B$5,$G25))</f>
        <v/>
      </c>
      <c r="I25" s="12">
        <f>IF(OR($A25="",$D25="",Assumptions!$B$11&lt;&gt;"Assumptions valid"),"",IFERROR($D25*Assumptions!$B$3,""))</f>
        <v/>
      </c>
      <c r="J25" s="12">
        <f>IF(OR($A25="",$D25="",Assumptions!$B$11&lt;&gt;"Assumptions valid"),"",IFERROR($D25*Assumptions!$B$4,""))</f>
        <v/>
      </c>
      <c r="K25" s="12">
        <f>IF(OR($A25="",$B25="",$C25="",$D25="",$E25="",$F25="",Assumptions!$B$11&lt;&gt;"Assumptions valid"),"",IFERROR(IF(OR($D25&lt;=0,$E25&lt;0,$F25&lt;0),"",SUM($I25:$J25,$E25:$F25)),""))</f>
        <v/>
      </c>
      <c r="L25" s="12">
        <f>IFERROR(IF(OR($K25="",$H25="",$H25&lt;0.1,$H25&gt;0.8),"",$K25/(1-$H25)),"")</f>
        <v/>
      </c>
      <c r="M25" s="12">
        <f>IFERROR(IF(OR($L25="",Assumptions!$B$6&lt;=0,Assumptions!$B$7&lt;0),"",MAX(Assumptions!$B$7,CEILING($L25,Assumptions!$B$6))),"")</f>
        <v/>
      </c>
      <c r="N25" s="12">
        <f>IF(OR($M25="",$K25=""),"",$M25-$K25)</f>
        <v/>
      </c>
      <c r="O25" s="33">
        <f>IFERROR(IF(OR($M25="",$M25=0,$K25=""),"",($M25-$K25)/$M25),"")</f>
        <v/>
      </c>
      <c r="P25" s="25">
        <f>IFERROR(IF(COUNTA($A25:$G25,$Q25)=0,"",IF(Assumptions!$B$11&lt;&gt;"Assumptions valid","Assumption error",IF(OR($A25="",$B25="",$C25="",$D25="",$E25="",$F25=""),"Incomplete",IF(OR(NOT(ISNUMBER($D25)),NOT(ISNUMBER($E25)),NOT(ISNUMBER($F25)),$D25&lt;=0,$E25&lt;0,$F25&lt;0,AND($G25&lt;&gt;"",OR(NOT(ISNUMBER($G25)),$G25&lt;0.1,$G25&gt;0.8))),"Invalid input",IF(COUNTIF($A$7:$A$106,$A25)&gt;1,"Duplicate ID",IF(OR($D25&gt;Assumptions!$B$8,$E25&gt;Assumptions!$B$9),"Review input",IF($G25&lt;&gt;"","Override used","Ready"))))))),"Invalid input")</f>
        <v/>
      </c>
      <c r="Q25" s="26" t="n"/>
    </row>
    <row r="26" ht="23" customHeight="1">
      <c r="A26" s="20" t="n"/>
      <c r="B26" s="20" t="n"/>
      <c r="C26" s="20" t="n"/>
      <c r="D26" s="31" t="n"/>
      <c r="E26" s="22" t="n"/>
      <c r="F26" s="22" t="n"/>
      <c r="G26" s="32" t="n"/>
      <c r="H26" s="34">
        <f>IF(OR($A26="",Assumptions!$B$11&lt;&gt;"Assumptions valid"),"",IF($G26="",Assumptions!$B$5,$G26))</f>
        <v/>
      </c>
      <c r="I26" s="15">
        <f>IF(OR($A26="",$D26="",Assumptions!$B$11&lt;&gt;"Assumptions valid"),"",IFERROR($D26*Assumptions!$B$3,""))</f>
        <v/>
      </c>
      <c r="J26" s="15">
        <f>IF(OR($A26="",$D26="",Assumptions!$B$11&lt;&gt;"Assumptions valid"),"",IFERROR($D26*Assumptions!$B$4,""))</f>
        <v/>
      </c>
      <c r="K26" s="15">
        <f>IF(OR($A26="",$B26="",$C26="",$D26="",$E26="",$F26="",Assumptions!$B$11&lt;&gt;"Assumptions valid"),"",IFERROR(IF(OR($D26&lt;=0,$E26&lt;0,$F26&lt;0),"",SUM($I26:$J26,$E26:$F26)),""))</f>
        <v/>
      </c>
      <c r="L26" s="15">
        <f>IFERROR(IF(OR($K26="",$H26="",$H26&lt;0.1,$H26&gt;0.8),"",$K26/(1-$H26)),"")</f>
        <v/>
      </c>
      <c r="M26" s="15">
        <f>IFERROR(IF(OR($L26="",Assumptions!$B$6&lt;=0,Assumptions!$B$7&lt;0),"",MAX(Assumptions!$B$7,CEILING($L26,Assumptions!$B$6))),"")</f>
        <v/>
      </c>
      <c r="N26" s="15">
        <f>IF(OR($M26="",$K26=""),"",$M26-$K26)</f>
        <v/>
      </c>
      <c r="O26" s="34">
        <f>IFERROR(IF(OR($M26="",$M26=0,$K26=""),"",($M26-$K26)/$M26),"")</f>
        <v/>
      </c>
      <c r="P26" s="28">
        <f>IFERROR(IF(COUNTA($A26:$G26,$Q26)=0,"",IF(Assumptions!$B$11&lt;&gt;"Assumptions valid","Assumption error",IF(OR($A26="",$B26="",$C26="",$D26="",$E26="",$F26=""),"Incomplete",IF(OR(NOT(ISNUMBER($D26)),NOT(ISNUMBER($E26)),NOT(ISNUMBER($F26)),$D26&lt;=0,$E26&lt;0,$F26&lt;0,AND($G26&lt;&gt;"",OR(NOT(ISNUMBER($G26)),$G26&lt;0.1,$G26&gt;0.8))),"Invalid input",IF(COUNTIF($A$7:$A$106,$A26)&gt;1,"Duplicate ID",IF(OR($D26&gt;Assumptions!$B$8,$E26&gt;Assumptions!$B$9),"Review input",IF($G26&lt;&gt;"","Override used","Ready"))))))),"Invalid input")</f>
        <v/>
      </c>
      <c r="Q26" s="26" t="n"/>
    </row>
    <row r="27" ht="23" customHeight="1">
      <c r="A27" s="20" t="n"/>
      <c r="B27" s="20" t="n"/>
      <c r="C27" s="20" t="n"/>
      <c r="D27" s="31" t="n"/>
      <c r="E27" s="22" t="n"/>
      <c r="F27" s="22" t="n"/>
      <c r="G27" s="32" t="n"/>
      <c r="H27" s="33">
        <f>IF(OR($A27="",Assumptions!$B$11&lt;&gt;"Assumptions valid"),"",IF($G27="",Assumptions!$B$5,$G27))</f>
        <v/>
      </c>
      <c r="I27" s="12">
        <f>IF(OR($A27="",$D27="",Assumptions!$B$11&lt;&gt;"Assumptions valid"),"",IFERROR($D27*Assumptions!$B$3,""))</f>
        <v/>
      </c>
      <c r="J27" s="12">
        <f>IF(OR($A27="",$D27="",Assumptions!$B$11&lt;&gt;"Assumptions valid"),"",IFERROR($D27*Assumptions!$B$4,""))</f>
        <v/>
      </c>
      <c r="K27" s="12">
        <f>IF(OR($A27="",$B27="",$C27="",$D27="",$E27="",$F27="",Assumptions!$B$11&lt;&gt;"Assumptions valid"),"",IFERROR(IF(OR($D27&lt;=0,$E27&lt;0,$F27&lt;0),"",SUM($I27:$J27,$E27:$F27)),""))</f>
        <v/>
      </c>
      <c r="L27" s="12">
        <f>IFERROR(IF(OR($K27="",$H27="",$H27&lt;0.1,$H27&gt;0.8),"",$K27/(1-$H27)),"")</f>
        <v/>
      </c>
      <c r="M27" s="12">
        <f>IFERROR(IF(OR($L27="",Assumptions!$B$6&lt;=0,Assumptions!$B$7&lt;0),"",MAX(Assumptions!$B$7,CEILING($L27,Assumptions!$B$6))),"")</f>
        <v/>
      </c>
      <c r="N27" s="12">
        <f>IF(OR($M27="",$K27=""),"",$M27-$K27)</f>
        <v/>
      </c>
      <c r="O27" s="33">
        <f>IFERROR(IF(OR($M27="",$M27=0,$K27=""),"",($M27-$K27)/$M27),"")</f>
        <v/>
      </c>
      <c r="P27" s="25">
        <f>IFERROR(IF(COUNTA($A27:$G27,$Q27)=0,"",IF(Assumptions!$B$11&lt;&gt;"Assumptions valid","Assumption error",IF(OR($A27="",$B27="",$C27="",$D27="",$E27="",$F27=""),"Incomplete",IF(OR(NOT(ISNUMBER($D27)),NOT(ISNUMBER($E27)),NOT(ISNUMBER($F27)),$D27&lt;=0,$E27&lt;0,$F27&lt;0,AND($G27&lt;&gt;"",OR(NOT(ISNUMBER($G27)),$G27&lt;0.1,$G27&gt;0.8))),"Invalid input",IF(COUNTIF($A$7:$A$106,$A27)&gt;1,"Duplicate ID",IF(OR($D27&gt;Assumptions!$B$8,$E27&gt;Assumptions!$B$9),"Review input",IF($G27&lt;&gt;"","Override used","Ready"))))))),"Invalid input")</f>
        <v/>
      </c>
      <c r="Q27" s="26" t="n"/>
    </row>
    <row r="28" ht="23" customHeight="1">
      <c r="A28" s="20" t="n"/>
      <c r="B28" s="20" t="n"/>
      <c r="C28" s="20" t="n"/>
      <c r="D28" s="31" t="n"/>
      <c r="E28" s="22" t="n"/>
      <c r="F28" s="22" t="n"/>
      <c r="G28" s="32" t="n"/>
      <c r="H28" s="34">
        <f>IF(OR($A28="",Assumptions!$B$11&lt;&gt;"Assumptions valid"),"",IF($G28="",Assumptions!$B$5,$G28))</f>
        <v/>
      </c>
      <c r="I28" s="15">
        <f>IF(OR($A28="",$D28="",Assumptions!$B$11&lt;&gt;"Assumptions valid"),"",IFERROR($D28*Assumptions!$B$3,""))</f>
        <v/>
      </c>
      <c r="J28" s="15">
        <f>IF(OR($A28="",$D28="",Assumptions!$B$11&lt;&gt;"Assumptions valid"),"",IFERROR($D28*Assumptions!$B$4,""))</f>
        <v/>
      </c>
      <c r="K28" s="15">
        <f>IF(OR($A28="",$B28="",$C28="",$D28="",$E28="",$F28="",Assumptions!$B$11&lt;&gt;"Assumptions valid"),"",IFERROR(IF(OR($D28&lt;=0,$E28&lt;0,$F28&lt;0),"",SUM($I28:$J28,$E28:$F28)),""))</f>
        <v/>
      </c>
      <c r="L28" s="15">
        <f>IFERROR(IF(OR($K28="",$H28="",$H28&lt;0.1,$H28&gt;0.8),"",$K28/(1-$H28)),"")</f>
        <v/>
      </c>
      <c r="M28" s="15">
        <f>IFERROR(IF(OR($L28="",Assumptions!$B$6&lt;=0,Assumptions!$B$7&lt;0),"",MAX(Assumptions!$B$7,CEILING($L28,Assumptions!$B$6))),"")</f>
        <v/>
      </c>
      <c r="N28" s="15">
        <f>IF(OR($M28="",$K28=""),"",$M28-$K28)</f>
        <v/>
      </c>
      <c r="O28" s="34">
        <f>IFERROR(IF(OR($M28="",$M28=0,$K28=""),"",($M28-$K28)/$M28),"")</f>
        <v/>
      </c>
      <c r="P28" s="28">
        <f>IFERROR(IF(COUNTA($A28:$G28,$Q28)=0,"",IF(Assumptions!$B$11&lt;&gt;"Assumptions valid","Assumption error",IF(OR($A28="",$B28="",$C28="",$D28="",$E28="",$F28=""),"Incomplete",IF(OR(NOT(ISNUMBER($D28)),NOT(ISNUMBER($E28)),NOT(ISNUMBER($F28)),$D28&lt;=0,$E28&lt;0,$F28&lt;0,AND($G28&lt;&gt;"",OR(NOT(ISNUMBER($G28)),$G28&lt;0.1,$G28&gt;0.8))),"Invalid input",IF(COUNTIF($A$7:$A$106,$A28)&gt;1,"Duplicate ID",IF(OR($D28&gt;Assumptions!$B$8,$E28&gt;Assumptions!$B$9),"Review input",IF($G28&lt;&gt;"","Override used","Ready"))))))),"Invalid input")</f>
        <v/>
      </c>
      <c r="Q28" s="26" t="n"/>
    </row>
    <row r="29" ht="23" customHeight="1">
      <c r="A29" s="20" t="n"/>
      <c r="B29" s="20" t="n"/>
      <c r="C29" s="20" t="n"/>
      <c r="D29" s="31" t="n"/>
      <c r="E29" s="22" t="n"/>
      <c r="F29" s="22" t="n"/>
      <c r="G29" s="32" t="n"/>
      <c r="H29" s="33">
        <f>IF(OR($A29="",Assumptions!$B$11&lt;&gt;"Assumptions valid"),"",IF($G29="",Assumptions!$B$5,$G29))</f>
        <v/>
      </c>
      <c r="I29" s="12">
        <f>IF(OR($A29="",$D29="",Assumptions!$B$11&lt;&gt;"Assumptions valid"),"",IFERROR($D29*Assumptions!$B$3,""))</f>
        <v/>
      </c>
      <c r="J29" s="12">
        <f>IF(OR($A29="",$D29="",Assumptions!$B$11&lt;&gt;"Assumptions valid"),"",IFERROR($D29*Assumptions!$B$4,""))</f>
        <v/>
      </c>
      <c r="K29" s="12">
        <f>IF(OR($A29="",$B29="",$C29="",$D29="",$E29="",$F29="",Assumptions!$B$11&lt;&gt;"Assumptions valid"),"",IFERROR(IF(OR($D29&lt;=0,$E29&lt;0,$F29&lt;0),"",SUM($I29:$J29,$E29:$F29)),""))</f>
        <v/>
      </c>
      <c r="L29" s="12">
        <f>IFERROR(IF(OR($K29="",$H29="",$H29&lt;0.1,$H29&gt;0.8),"",$K29/(1-$H29)),"")</f>
        <v/>
      </c>
      <c r="M29" s="12">
        <f>IFERROR(IF(OR($L29="",Assumptions!$B$6&lt;=0,Assumptions!$B$7&lt;0),"",MAX(Assumptions!$B$7,CEILING($L29,Assumptions!$B$6))),"")</f>
        <v/>
      </c>
      <c r="N29" s="12">
        <f>IF(OR($M29="",$K29=""),"",$M29-$K29)</f>
        <v/>
      </c>
      <c r="O29" s="33">
        <f>IFERROR(IF(OR($M29="",$M29=0,$K29=""),"",($M29-$K29)/$M29),"")</f>
        <v/>
      </c>
      <c r="P29" s="25">
        <f>IFERROR(IF(COUNTA($A29:$G29,$Q29)=0,"",IF(Assumptions!$B$11&lt;&gt;"Assumptions valid","Assumption error",IF(OR($A29="",$B29="",$C29="",$D29="",$E29="",$F29=""),"Incomplete",IF(OR(NOT(ISNUMBER($D29)),NOT(ISNUMBER($E29)),NOT(ISNUMBER($F29)),$D29&lt;=0,$E29&lt;0,$F29&lt;0,AND($G29&lt;&gt;"",OR(NOT(ISNUMBER($G29)),$G29&lt;0.1,$G29&gt;0.8))),"Invalid input",IF(COUNTIF($A$7:$A$106,$A29)&gt;1,"Duplicate ID",IF(OR($D29&gt;Assumptions!$B$8,$E29&gt;Assumptions!$B$9),"Review input",IF($G29&lt;&gt;"","Override used","Ready"))))))),"Invalid input")</f>
        <v/>
      </c>
      <c r="Q29" s="26" t="n"/>
    </row>
    <row r="30" ht="23" customHeight="1">
      <c r="A30" s="20" t="n"/>
      <c r="B30" s="20" t="n"/>
      <c r="C30" s="20" t="n"/>
      <c r="D30" s="31" t="n"/>
      <c r="E30" s="22" t="n"/>
      <c r="F30" s="22" t="n"/>
      <c r="G30" s="32" t="n"/>
      <c r="H30" s="34">
        <f>IF(OR($A30="",Assumptions!$B$11&lt;&gt;"Assumptions valid"),"",IF($G30="",Assumptions!$B$5,$G30))</f>
        <v/>
      </c>
      <c r="I30" s="15">
        <f>IF(OR($A30="",$D30="",Assumptions!$B$11&lt;&gt;"Assumptions valid"),"",IFERROR($D30*Assumptions!$B$3,""))</f>
        <v/>
      </c>
      <c r="J30" s="15">
        <f>IF(OR($A30="",$D30="",Assumptions!$B$11&lt;&gt;"Assumptions valid"),"",IFERROR($D30*Assumptions!$B$4,""))</f>
        <v/>
      </c>
      <c r="K30" s="15">
        <f>IF(OR($A30="",$B30="",$C30="",$D30="",$E30="",$F30="",Assumptions!$B$11&lt;&gt;"Assumptions valid"),"",IFERROR(IF(OR($D30&lt;=0,$E30&lt;0,$F30&lt;0),"",SUM($I30:$J30,$E30:$F30)),""))</f>
        <v/>
      </c>
      <c r="L30" s="15">
        <f>IFERROR(IF(OR($K30="",$H30="",$H30&lt;0.1,$H30&gt;0.8),"",$K30/(1-$H30)),"")</f>
        <v/>
      </c>
      <c r="M30" s="15">
        <f>IFERROR(IF(OR($L30="",Assumptions!$B$6&lt;=0,Assumptions!$B$7&lt;0),"",MAX(Assumptions!$B$7,CEILING($L30,Assumptions!$B$6))),"")</f>
        <v/>
      </c>
      <c r="N30" s="15">
        <f>IF(OR($M30="",$K30=""),"",$M30-$K30)</f>
        <v/>
      </c>
      <c r="O30" s="34">
        <f>IFERROR(IF(OR($M30="",$M30=0,$K30=""),"",($M30-$K30)/$M30),"")</f>
        <v/>
      </c>
      <c r="P30" s="28">
        <f>IFERROR(IF(COUNTA($A30:$G30,$Q30)=0,"",IF(Assumptions!$B$11&lt;&gt;"Assumptions valid","Assumption error",IF(OR($A30="",$B30="",$C30="",$D30="",$E30="",$F30=""),"Incomplete",IF(OR(NOT(ISNUMBER($D30)),NOT(ISNUMBER($E30)),NOT(ISNUMBER($F30)),$D30&lt;=0,$E30&lt;0,$F30&lt;0,AND($G30&lt;&gt;"",OR(NOT(ISNUMBER($G30)),$G30&lt;0.1,$G30&gt;0.8))),"Invalid input",IF(COUNTIF($A$7:$A$106,$A30)&gt;1,"Duplicate ID",IF(OR($D30&gt;Assumptions!$B$8,$E30&gt;Assumptions!$B$9),"Review input",IF($G30&lt;&gt;"","Override used","Ready"))))))),"Invalid input")</f>
        <v/>
      </c>
      <c r="Q30" s="26" t="n"/>
    </row>
    <row r="31" ht="23" customHeight="1">
      <c r="A31" s="20" t="n"/>
      <c r="B31" s="20" t="n"/>
      <c r="C31" s="20" t="n"/>
      <c r="D31" s="31" t="n"/>
      <c r="E31" s="22" t="n"/>
      <c r="F31" s="22" t="n"/>
      <c r="G31" s="32" t="n"/>
      <c r="H31" s="33">
        <f>IF(OR($A31="",Assumptions!$B$11&lt;&gt;"Assumptions valid"),"",IF($G31="",Assumptions!$B$5,$G31))</f>
        <v/>
      </c>
      <c r="I31" s="12">
        <f>IF(OR($A31="",$D31="",Assumptions!$B$11&lt;&gt;"Assumptions valid"),"",IFERROR($D31*Assumptions!$B$3,""))</f>
        <v/>
      </c>
      <c r="J31" s="12">
        <f>IF(OR($A31="",$D31="",Assumptions!$B$11&lt;&gt;"Assumptions valid"),"",IFERROR($D31*Assumptions!$B$4,""))</f>
        <v/>
      </c>
      <c r="K31" s="12">
        <f>IF(OR($A31="",$B31="",$C31="",$D31="",$E31="",$F31="",Assumptions!$B$11&lt;&gt;"Assumptions valid"),"",IFERROR(IF(OR($D31&lt;=0,$E31&lt;0,$F31&lt;0),"",SUM($I31:$J31,$E31:$F31)),""))</f>
        <v/>
      </c>
      <c r="L31" s="12">
        <f>IFERROR(IF(OR($K31="",$H31="",$H31&lt;0.1,$H31&gt;0.8),"",$K31/(1-$H31)),"")</f>
        <v/>
      </c>
      <c r="M31" s="12">
        <f>IFERROR(IF(OR($L31="",Assumptions!$B$6&lt;=0,Assumptions!$B$7&lt;0),"",MAX(Assumptions!$B$7,CEILING($L31,Assumptions!$B$6))),"")</f>
        <v/>
      </c>
      <c r="N31" s="12">
        <f>IF(OR($M31="",$K31=""),"",$M31-$K31)</f>
        <v/>
      </c>
      <c r="O31" s="33">
        <f>IFERROR(IF(OR($M31="",$M31=0,$K31=""),"",($M31-$K31)/$M31),"")</f>
        <v/>
      </c>
      <c r="P31" s="25">
        <f>IFERROR(IF(COUNTA($A31:$G31,$Q31)=0,"",IF(Assumptions!$B$11&lt;&gt;"Assumptions valid","Assumption error",IF(OR($A31="",$B31="",$C31="",$D31="",$E31="",$F31=""),"Incomplete",IF(OR(NOT(ISNUMBER($D31)),NOT(ISNUMBER($E31)),NOT(ISNUMBER($F31)),$D31&lt;=0,$E31&lt;0,$F31&lt;0,AND($G31&lt;&gt;"",OR(NOT(ISNUMBER($G31)),$G31&lt;0.1,$G31&gt;0.8))),"Invalid input",IF(COUNTIF($A$7:$A$106,$A31)&gt;1,"Duplicate ID",IF(OR($D31&gt;Assumptions!$B$8,$E31&gt;Assumptions!$B$9),"Review input",IF($G31&lt;&gt;"","Override used","Ready"))))))),"Invalid input")</f>
        <v/>
      </c>
      <c r="Q31" s="26" t="n"/>
    </row>
    <row r="32" ht="23" customHeight="1">
      <c r="A32" s="20" t="n"/>
      <c r="B32" s="20" t="n"/>
      <c r="C32" s="20" t="n"/>
      <c r="D32" s="31" t="n"/>
      <c r="E32" s="22" t="n"/>
      <c r="F32" s="22" t="n"/>
      <c r="G32" s="32" t="n"/>
      <c r="H32" s="34">
        <f>IF(OR($A32="",Assumptions!$B$11&lt;&gt;"Assumptions valid"),"",IF($G32="",Assumptions!$B$5,$G32))</f>
        <v/>
      </c>
      <c r="I32" s="15">
        <f>IF(OR($A32="",$D32="",Assumptions!$B$11&lt;&gt;"Assumptions valid"),"",IFERROR($D32*Assumptions!$B$3,""))</f>
        <v/>
      </c>
      <c r="J32" s="15">
        <f>IF(OR($A32="",$D32="",Assumptions!$B$11&lt;&gt;"Assumptions valid"),"",IFERROR($D32*Assumptions!$B$4,""))</f>
        <v/>
      </c>
      <c r="K32" s="15">
        <f>IF(OR($A32="",$B32="",$C32="",$D32="",$E32="",$F32="",Assumptions!$B$11&lt;&gt;"Assumptions valid"),"",IFERROR(IF(OR($D32&lt;=0,$E32&lt;0,$F32&lt;0),"",SUM($I32:$J32,$E32:$F32)),""))</f>
        <v/>
      </c>
      <c r="L32" s="15">
        <f>IFERROR(IF(OR($K32="",$H32="",$H32&lt;0.1,$H32&gt;0.8),"",$K32/(1-$H32)),"")</f>
        <v/>
      </c>
      <c r="M32" s="15">
        <f>IFERROR(IF(OR($L32="",Assumptions!$B$6&lt;=0,Assumptions!$B$7&lt;0),"",MAX(Assumptions!$B$7,CEILING($L32,Assumptions!$B$6))),"")</f>
        <v/>
      </c>
      <c r="N32" s="15">
        <f>IF(OR($M32="",$K32=""),"",$M32-$K32)</f>
        <v/>
      </c>
      <c r="O32" s="34">
        <f>IFERROR(IF(OR($M32="",$M32=0,$K32=""),"",($M32-$K32)/$M32),"")</f>
        <v/>
      </c>
      <c r="P32" s="28">
        <f>IFERROR(IF(COUNTA($A32:$G32,$Q32)=0,"",IF(Assumptions!$B$11&lt;&gt;"Assumptions valid","Assumption error",IF(OR($A32="",$B32="",$C32="",$D32="",$E32="",$F32=""),"Incomplete",IF(OR(NOT(ISNUMBER($D32)),NOT(ISNUMBER($E32)),NOT(ISNUMBER($F32)),$D32&lt;=0,$E32&lt;0,$F32&lt;0,AND($G32&lt;&gt;"",OR(NOT(ISNUMBER($G32)),$G32&lt;0.1,$G32&gt;0.8))),"Invalid input",IF(COUNTIF($A$7:$A$106,$A32)&gt;1,"Duplicate ID",IF(OR($D32&gt;Assumptions!$B$8,$E32&gt;Assumptions!$B$9),"Review input",IF($G32&lt;&gt;"","Override used","Ready"))))))),"Invalid input")</f>
        <v/>
      </c>
      <c r="Q32" s="26" t="n"/>
    </row>
    <row r="33" ht="23" customHeight="1">
      <c r="A33" s="20" t="n"/>
      <c r="B33" s="20" t="n"/>
      <c r="C33" s="20" t="n"/>
      <c r="D33" s="31" t="n"/>
      <c r="E33" s="22" t="n"/>
      <c r="F33" s="22" t="n"/>
      <c r="G33" s="32" t="n"/>
      <c r="H33" s="33">
        <f>IF(OR($A33="",Assumptions!$B$11&lt;&gt;"Assumptions valid"),"",IF($G33="",Assumptions!$B$5,$G33))</f>
        <v/>
      </c>
      <c r="I33" s="12">
        <f>IF(OR($A33="",$D33="",Assumptions!$B$11&lt;&gt;"Assumptions valid"),"",IFERROR($D33*Assumptions!$B$3,""))</f>
        <v/>
      </c>
      <c r="J33" s="12">
        <f>IF(OR($A33="",$D33="",Assumptions!$B$11&lt;&gt;"Assumptions valid"),"",IFERROR($D33*Assumptions!$B$4,""))</f>
        <v/>
      </c>
      <c r="K33" s="12">
        <f>IF(OR($A33="",$B33="",$C33="",$D33="",$E33="",$F33="",Assumptions!$B$11&lt;&gt;"Assumptions valid"),"",IFERROR(IF(OR($D33&lt;=0,$E33&lt;0,$F33&lt;0),"",SUM($I33:$J33,$E33:$F33)),""))</f>
        <v/>
      </c>
      <c r="L33" s="12">
        <f>IFERROR(IF(OR($K33="",$H33="",$H33&lt;0.1,$H33&gt;0.8),"",$K33/(1-$H33)),"")</f>
        <v/>
      </c>
      <c r="M33" s="12">
        <f>IFERROR(IF(OR($L33="",Assumptions!$B$6&lt;=0,Assumptions!$B$7&lt;0),"",MAX(Assumptions!$B$7,CEILING($L33,Assumptions!$B$6))),"")</f>
        <v/>
      </c>
      <c r="N33" s="12">
        <f>IF(OR($M33="",$K33=""),"",$M33-$K33)</f>
        <v/>
      </c>
      <c r="O33" s="33">
        <f>IFERROR(IF(OR($M33="",$M33=0,$K33=""),"",($M33-$K33)/$M33),"")</f>
        <v/>
      </c>
      <c r="P33" s="25">
        <f>IFERROR(IF(COUNTA($A33:$G33,$Q33)=0,"",IF(Assumptions!$B$11&lt;&gt;"Assumptions valid","Assumption error",IF(OR($A33="",$B33="",$C33="",$D33="",$E33="",$F33=""),"Incomplete",IF(OR(NOT(ISNUMBER($D33)),NOT(ISNUMBER($E33)),NOT(ISNUMBER($F33)),$D33&lt;=0,$E33&lt;0,$F33&lt;0,AND($G33&lt;&gt;"",OR(NOT(ISNUMBER($G33)),$G33&lt;0.1,$G33&gt;0.8))),"Invalid input",IF(COUNTIF($A$7:$A$106,$A33)&gt;1,"Duplicate ID",IF(OR($D33&gt;Assumptions!$B$8,$E33&gt;Assumptions!$B$9),"Review input",IF($G33&lt;&gt;"","Override used","Ready"))))))),"Invalid input")</f>
        <v/>
      </c>
      <c r="Q33" s="26" t="n"/>
    </row>
    <row r="34" ht="23" customHeight="1">
      <c r="A34" s="20" t="n"/>
      <c r="B34" s="20" t="n"/>
      <c r="C34" s="20" t="n"/>
      <c r="D34" s="31" t="n"/>
      <c r="E34" s="22" t="n"/>
      <c r="F34" s="22" t="n"/>
      <c r="G34" s="32" t="n"/>
      <c r="H34" s="34">
        <f>IF(OR($A34="",Assumptions!$B$11&lt;&gt;"Assumptions valid"),"",IF($G34="",Assumptions!$B$5,$G34))</f>
        <v/>
      </c>
      <c r="I34" s="15">
        <f>IF(OR($A34="",$D34="",Assumptions!$B$11&lt;&gt;"Assumptions valid"),"",IFERROR($D34*Assumptions!$B$3,""))</f>
        <v/>
      </c>
      <c r="J34" s="15">
        <f>IF(OR($A34="",$D34="",Assumptions!$B$11&lt;&gt;"Assumptions valid"),"",IFERROR($D34*Assumptions!$B$4,""))</f>
        <v/>
      </c>
      <c r="K34" s="15">
        <f>IF(OR($A34="",$B34="",$C34="",$D34="",$E34="",$F34="",Assumptions!$B$11&lt;&gt;"Assumptions valid"),"",IFERROR(IF(OR($D34&lt;=0,$E34&lt;0,$F34&lt;0),"",SUM($I34:$J34,$E34:$F34)),""))</f>
        <v/>
      </c>
      <c r="L34" s="15">
        <f>IFERROR(IF(OR($K34="",$H34="",$H34&lt;0.1,$H34&gt;0.8),"",$K34/(1-$H34)),"")</f>
        <v/>
      </c>
      <c r="M34" s="15">
        <f>IFERROR(IF(OR($L34="",Assumptions!$B$6&lt;=0,Assumptions!$B$7&lt;0),"",MAX(Assumptions!$B$7,CEILING($L34,Assumptions!$B$6))),"")</f>
        <v/>
      </c>
      <c r="N34" s="15">
        <f>IF(OR($M34="",$K34=""),"",$M34-$K34)</f>
        <v/>
      </c>
      <c r="O34" s="34">
        <f>IFERROR(IF(OR($M34="",$M34=0,$K34=""),"",($M34-$K34)/$M34),"")</f>
        <v/>
      </c>
      <c r="P34" s="28">
        <f>IFERROR(IF(COUNTA($A34:$G34,$Q34)=0,"",IF(Assumptions!$B$11&lt;&gt;"Assumptions valid","Assumption error",IF(OR($A34="",$B34="",$C34="",$D34="",$E34="",$F34=""),"Incomplete",IF(OR(NOT(ISNUMBER($D34)),NOT(ISNUMBER($E34)),NOT(ISNUMBER($F34)),$D34&lt;=0,$E34&lt;0,$F34&lt;0,AND($G34&lt;&gt;"",OR(NOT(ISNUMBER($G34)),$G34&lt;0.1,$G34&gt;0.8))),"Invalid input",IF(COUNTIF($A$7:$A$106,$A34)&gt;1,"Duplicate ID",IF(OR($D34&gt;Assumptions!$B$8,$E34&gt;Assumptions!$B$9),"Review input",IF($G34&lt;&gt;"","Override used","Ready"))))))),"Invalid input")</f>
        <v/>
      </c>
      <c r="Q34" s="26" t="n"/>
    </row>
    <row r="35" ht="23" customHeight="1">
      <c r="A35" s="20" t="n"/>
      <c r="B35" s="20" t="n"/>
      <c r="C35" s="20" t="n"/>
      <c r="D35" s="31" t="n"/>
      <c r="E35" s="22" t="n"/>
      <c r="F35" s="22" t="n"/>
      <c r="G35" s="32" t="n"/>
      <c r="H35" s="33">
        <f>IF(OR($A35="",Assumptions!$B$11&lt;&gt;"Assumptions valid"),"",IF($G35="",Assumptions!$B$5,$G35))</f>
        <v/>
      </c>
      <c r="I35" s="12">
        <f>IF(OR($A35="",$D35="",Assumptions!$B$11&lt;&gt;"Assumptions valid"),"",IFERROR($D35*Assumptions!$B$3,""))</f>
        <v/>
      </c>
      <c r="J35" s="12">
        <f>IF(OR($A35="",$D35="",Assumptions!$B$11&lt;&gt;"Assumptions valid"),"",IFERROR($D35*Assumptions!$B$4,""))</f>
        <v/>
      </c>
      <c r="K35" s="12">
        <f>IF(OR($A35="",$B35="",$C35="",$D35="",$E35="",$F35="",Assumptions!$B$11&lt;&gt;"Assumptions valid"),"",IFERROR(IF(OR($D35&lt;=0,$E35&lt;0,$F35&lt;0),"",SUM($I35:$J35,$E35:$F35)),""))</f>
        <v/>
      </c>
      <c r="L35" s="12">
        <f>IFERROR(IF(OR($K35="",$H35="",$H35&lt;0.1,$H35&gt;0.8),"",$K35/(1-$H35)),"")</f>
        <v/>
      </c>
      <c r="M35" s="12">
        <f>IFERROR(IF(OR($L35="",Assumptions!$B$6&lt;=0,Assumptions!$B$7&lt;0),"",MAX(Assumptions!$B$7,CEILING($L35,Assumptions!$B$6))),"")</f>
        <v/>
      </c>
      <c r="N35" s="12">
        <f>IF(OR($M35="",$K35=""),"",$M35-$K35)</f>
        <v/>
      </c>
      <c r="O35" s="33">
        <f>IFERROR(IF(OR($M35="",$M35=0,$K35=""),"",($M35-$K35)/$M35),"")</f>
        <v/>
      </c>
      <c r="P35" s="25">
        <f>IFERROR(IF(COUNTA($A35:$G35,$Q35)=0,"",IF(Assumptions!$B$11&lt;&gt;"Assumptions valid","Assumption error",IF(OR($A35="",$B35="",$C35="",$D35="",$E35="",$F35=""),"Incomplete",IF(OR(NOT(ISNUMBER($D35)),NOT(ISNUMBER($E35)),NOT(ISNUMBER($F35)),$D35&lt;=0,$E35&lt;0,$F35&lt;0,AND($G35&lt;&gt;"",OR(NOT(ISNUMBER($G35)),$G35&lt;0.1,$G35&gt;0.8))),"Invalid input",IF(COUNTIF($A$7:$A$106,$A35)&gt;1,"Duplicate ID",IF(OR($D35&gt;Assumptions!$B$8,$E35&gt;Assumptions!$B$9),"Review input",IF($G35&lt;&gt;"","Override used","Ready"))))))),"Invalid input")</f>
        <v/>
      </c>
      <c r="Q35" s="26" t="n"/>
    </row>
    <row r="36" ht="23" customHeight="1">
      <c r="A36" s="20" t="n"/>
      <c r="B36" s="20" t="n"/>
      <c r="C36" s="20" t="n"/>
      <c r="D36" s="31" t="n"/>
      <c r="E36" s="22" t="n"/>
      <c r="F36" s="22" t="n"/>
      <c r="G36" s="32" t="n"/>
      <c r="H36" s="34">
        <f>IF(OR($A36="",Assumptions!$B$11&lt;&gt;"Assumptions valid"),"",IF($G36="",Assumptions!$B$5,$G36))</f>
        <v/>
      </c>
      <c r="I36" s="15">
        <f>IF(OR($A36="",$D36="",Assumptions!$B$11&lt;&gt;"Assumptions valid"),"",IFERROR($D36*Assumptions!$B$3,""))</f>
        <v/>
      </c>
      <c r="J36" s="15">
        <f>IF(OR($A36="",$D36="",Assumptions!$B$11&lt;&gt;"Assumptions valid"),"",IFERROR($D36*Assumptions!$B$4,""))</f>
        <v/>
      </c>
      <c r="K36" s="15">
        <f>IF(OR($A36="",$B36="",$C36="",$D36="",$E36="",$F36="",Assumptions!$B$11&lt;&gt;"Assumptions valid"),"",IFERROR(IF(OR($D36&lt;=0,$E36&lt;0,$F36&lt;0),"",SUM($I36:$J36,$E36:$F36)),""))</f>
        <v/>
      </c>
      <c r="L36" s="15">
        <f>IFERROR(IF(OR($K36="",$H36="",$H36&lt;0.1,$H36&gt;0.8),"",$K36/(1-$H36)),"")</f>
        <v/>
      </c>
      <c r="M36" s="15">
        <f>IFERROR(IF(OR($L36="",Assumptions!$B$6&lt;=0,Assumptions!$B$7&lt;0),"",MAX(Assumptions!$B$7,CEILING($L36,Assumptions!$B$6))),"")</f>
        <v/>
      </c>
      <c r="N36" s="15">
        <f>IF(OR($M36="",$K36=""),"",$M36-$K36)</f>
        <v/>
      </c>
      <c r="O36" s="34">
        <f>IFERROR(IF(OR($M36="",$M36=0,$K36=""),"",($M36-$K36)/$M36),"")</f>
        <v/>
      </c>
      <c r="P36" s="28">
        <f>IFERROR(IF(COUNTA($A36:$G36,$Q36)=0,"",IF(Assumptions!$B$11&lt;&gt;"Assumptions valid","Assumption error",IF(OR($A36="",$B36="",$C36="",$D36="",$E36="",$F36=""),"Incomplete",IF(OR(NOT(ISNUMBER($D36)),NOT(ISNUMBER($E36)),NOT(ISNUMBER($F36)),$D36&lt;=0,$E36&lt;0,$F36&lt;0,AND($G36&lt;&gt;"",OR(NOT(ISNUMBER($G36)),$G36&lt;0.1,$G36&gt;0.8))),"Invalid input",IF(COUNTIF($A$7:$A$106,$A36)&gt;1,"Duplicate ID",IF(OR($D36&gt;Assumptions!$B$8,$E36&gt;Assumptions!$B$9),"Review input",IF($G36&lt;&gt;"","Override used","Ready"))))))),"Invalid input")</f>
        <v/>
      </c>
      <c r="Q36" s="26" t="n"/>
    </row>
    <row r="37" ht="23" customHeight="1">
      <c r="A37" s="20" t="n"/>
      <c r="B37" s="20" t="n"/>
      <c r="C37" s="20" t="n"/>
      <c r="D37" s="31" t="n"/>
      <c r="E37" s="22" t="n"/>
      <c r="F37" s="22" t="n"/>
      <c r="G37" s="32" t="n"/>
      <c r="H37" s="33">
        <f>IF(OR($A37="",Assumptions!$B$11&lt;&gt;"Assumptions valid"),"",IF($G37="",Assumptions!$B$5,$G37))</f>
        <v/>
      </c>
      <c r="I37" s="12">
        <f>IF(OR($A37="",$D37="",Assumptions!$B$11&lt;&gt;"Assumptions valid"),"",IFERROR($D37*Assumptions!$B$3,""))</f>
        <v/>
      </c>
      <c r="J37" s="12">
        <f>IF(OR($A37="",$D37="",Assumptions!$B$11&lt;&gt;"Assumptions valid"),"",IFERROR($D37*Assumptions!$B$4,""))</f>
        <v/>
      </c>
      <c r="K37" s="12">
        <f>IF(OR($A37="",$B37="",$C37="",$D37="",$E37="",$F37="",Assumptions!$B$11&lt;&gt;"Assumptions valid"),"",IFERROR(IF(OR($D37&lt;=0,$E37&lt;0,$F37&lt;0),"",SUM($I37:$J37,$E37:$F37)),""))</f>
        <v/>
      </c>
      <c r="L37" s="12">
        <f>IFERROR(IF(OR($K37="",$H37="",$H37&lt;0.1,$H37&gt;0.8),"",$K37/(1-$H37)),"")</f>
        <v/>
      </c>
      <c r="M37" s="12">
        <f>IFERROR(IF(OR($L37="",Assumptions!$B$6&lt;=0,Assumptions!$B$7&lt;0),"",MAX(Assumptions!$B$7,CEILING($L37,Assumptions!$B$6))),"")</f>
        <v/>
      </c>
      <c r="N37" s="12">
        <f>IF(OR($M37="",$K37=""),"",$M37-$K37)</f>
        <v/>
      </c>
      <c r="O37" s="33">
        <f>IFERROR(IF(OR($M37="",$M37=0,$K37=""),"",($M37-$K37)/$M37),"")</f>
        <v/>
      </c>
      <c r="P37" s="25">
        <f>IFERROR(IF(COUNTA($A37:$G37,$Q37)=0,"",IF(Assumptions!$B$11&lt;&gt;"Assumptions valid","Assumption error",IF(OR($A37="",$B37="",$C37="",$D37="",$E37="",$F37=""),"Incomplete",IF(OR(NOT(ISNUMBER($D37)),NOT(ISNUMBER($E37)),NOT(ISNUMBER($F37)),$D37&lt;=0,$E37&lt;0,$F37&lt;0,AND($G37&lt;&gt;"",OR(NOT(ISNUMBER($G37)),$G37&lt;0.1,$G37&gt;0.8))),"Invalid input",IF(COUNTIF($A$7:$A$106,$A37)&gt;1,"Duplicate ID",IF(OR($D37&gt;Assumptions!$B$8,$E37&gt;Assumptions!$B$9),"Review input",IF($G37&lt;&gt;"","Override used","Ready"))))))),"Invalid input")</f>
        <v/>
      </c>
      <c r="Q37" s="26" t="n"/>
    </row>
    <row r="38" ht="23" customHeight="1">
      <c r="A38" s="20" t="n"/>
      <c r="B38" s="20" t="n"/>
      <c r="C38" s="20" t="n"/>
      <c r="D38" s="31" t="n"/>
      <c r="E38" s="22" t="n"/>
      <c r="F38" s="22" t="n"/>
      <c r="G38" s="32" t="n"/>
      <c r="H38" s="34">
        <f>IF(OR($A38="",Assumptions!$B$11&lt;&gt;"Assumptions valid"),"",IF($G38="",Assumptions!$B$5,$G38))</f>
        <v/>
      </c>
      <c r="I38" s="15">
        <f>IF(OR($A38="",$D38="",Assumptions!$B$11&lt;&gt;"Assumptions valid"),"",IFERROR($D38*Assumptions!$B$3,""))</f>
        <v/>
      </c>
      <c r="J38" s="15">
        <f>IF(OR($A38="",$D38="",Assumptions!$B$11&lt;&gt;"Assumptions valid"),"",IFERROR($D38*Assumptions!$B$4,""))</f>
        <v/>
      </c>
      <c r="K38" s="15">
        <f>IF(OR($A38="",$B38="",$C38="",$D38="",$E38="",$F38="",Assumptions!$B$11&lt;&gt;"Assumptions valid"),"",IFERROR(IF(OR($D38&lt;=0,$E38&lt;0,$F38&lt;0),"",SUM($I38:$J38,$E38:$F38)),""))</f>
        <v/>
      </c>
      <c r="L38" s="15">
        <f>IFERROR(IF(OR($K38="",$H38="",$H38&lt;0.1,$H38&gt;0.8),"",$K38/(1-$H38)),"")</f>
        <v/>
      </c>
      <c r="M38" s="15">
        <f>IFERROR(IF(OR($L38="",Assumptions!$B$6&lt;=0,Assumptions!$B$7&lt;0),"",MAX(Assumptions!$B$7,CEILING($L38,Assumptions!$B$6))),"")</f>
        <v/>
      </c>
      <c r="N38" s="15">
        <f>IF(OR($M38="",$K38=""),"",$M38-$K38)</f>
        <v/>
      </c>
      <c r="O38" s="34">
        <f>IFERROR(IF(OR($M38="",$M38=0,$K38=""),"",($M38-$K38)/$M38),"")</f>
        <v/>
      </c>
      <c r="P38" s="28">
        <f>IFERROR(IF(COUNTA($A38:$G38,$Q38)=0,"",IF(Assumptions!$B$11&lt;&gt;"Assumptions valid","Assumption error",IF(OR($A38="",$B38="",$C38="",$D38="",$E38="",$F38=""),"Incomplete",IF(OR(NOT(ISNUMBER($D38)),NOT(ISNUMBER($E38)),NOT(ISNUMBER($F38)),$D38&lt;=0,$E38&lt;0,$F38&lt;0,AND($G38&lt;&gt;"",OR(NOT(ISNUMBER($G38)),$G38&lt;0.1,$G38&gt;0.8))),"Invalid input",IF(COUNTIF($A$7:$A$106,$A38)&gt;1,"Duplicate ID",IF(OR($D38&gt;Assumptions!$B$8,$E38&gt;Assumptions!$B$9),"Review input",IF($G38&lt;&gt;"","Override used","Ready"))))))),"Invalid input")</f>
        <v/>
      </c>
      <c r="Q38" s="26" t="n"/>
    </row>
    <row r="39" ht="23" customHeight="1">
      <c r="A39" s="20" t="n"/>
      <c r="B39" s="20" t="n"/>
      <c r="C39" s="20" t="n"/>
      <c r="D39" s="31" t="n"/>
      <c r="E39" s="22" t="n"/>
      <c r="F39" s="22" t="n"/>
      <c r="G39" s="32" t="n"/>
      <c r="H39" s="33">
        <f>IF(OR($A39="",Assumptions!$B$11&lt;&gt;"Assumptions valid"),"",IF($G39="",Assumptions!$B$5,$G39))</f>
        <v/>
      </c>
      <c r="I39" s="12">
        <f>IF(OR($A39="",$D39="",Assumptions!$B$11&lt;&gt;"Assumptions valid"),"",IFERROR($D39*Assumptions!$B$3,""))</f>
        <v/>
      </c>
      <c r="J39" s="12">
        <f>IF(OR($A39="",$D39="",Assumptions!$B$11&lt;&gt;"Assumptions valid"),"",IFERROR($D39*Assumptions!$B$4,""))</f>
        <v/>
      </c>
      <c r="K39" s="12">
        <f>IF(OR($A39="",$B39="",$C39="",$D39="",$E39="",$F39="",Assumptions!$B$11&lt;&gt;"Assumptions valid"),"",IFERROR(IF(OR($D39&lt;=0,$E39&lt;0,$F39&lt;0),"",SUM($I39:$J39,$E39:$F39)),""))</f>
        <v/>
      </c>
      <c r="L39" s="12">
        <f>IFERROR(IF(OR($K39="",$H39="",$H39&lt;0.1,$H39&gt;0.8),"",$K39/(1-$H39)),"")</f>
        <v/>
      </c>
      <c r="M39" s="12">
        <f>IFERROR(IF(OR($L39="",Assumptions!$B$6&lt;=0,Assumptions!$B$7&lt;0),"",MAX(Assumptions!$B$7,CEILING($L39,Assumptions!$B$6))),"")</f>
        <v/>
      </c>
      <c r="N39" s="12">
        <f>IF(OR($M39="",$K39=""),"",$M39-$K39)</f>
        <v/>
      </c>
      <c r="O39" s="33">
        <f>IFERROR(IF(OR($M39="",$M39=0,$K39=""),"",($M39-$K39)/$M39),"")</f>
        <v/>
      </c>
      <c r="P39" s="25">
        <f>IFERROR(IF(COUNTA($A39:$G39,$Q39)=0,"",IF(Assumptions!$B$11&lt;&gt;"Assumptions valid","Assumption error",IF(OR($A39="",$B39="",$C39="",$D39="",$E39="",$F39=""),"Incomplete",IF(OR(NOT(ISNUMBER($D39)),NOT(ISNUMBER($E39)),NOT(ISNUMBER($F39)),$D39&lt;=0,$E39&lt;0,$F39&lt;0,AND($G39&lt;&gt;"",OR(NOT(ISNUMBER($G39)),$G39&lt;0.1,$G39&gt;0.8))),"Invalid input",IF(COUNTIF($A$7:$A$106,$A39)&gt;1,"Duplicate ID",IF(OR($D39&gt;Assumptions!$B$8,$E39&gt;Assumptions!$B$9),"Review input",IF($G39&lt;&gt;"","Override used","Ready"))))))),"Invalid input")</f>
        <v/>
      </c>
      <c r="Q39" s="26" t="n"/>
    </row>
    <row r="40" ht="23" customHeight="1">
      <c r="A40" s="20" t="n"/>
      <c r="B40" s="20" t="n"/>
      <c r="C40" s="20" t="n"/>
      <c r="D40" s="31" t="n"/>
      <c r="E40" s="22" t="n"/>
      <c r="F40" s="22" t="n"/>
      <c r="G40" s="32" t="n"/>
      <c r="H40" s="34">
        <f>IF(OR($A40="",Assumptions!$B$11&lt;&gt;"Assumptions valid"),"",IF($G40="",Assumptions!$B$5,$G40))</f>
        <v/>
      </c>
      <c r="I40" s="15">
        <f>IF(OR($A40="",$D40="",Assumptions!$B$11&lt;&gt;"Assumptions valid"),"",IFERROR($D40*Assumptions!$B$3,""))</f>
        <v/>
      </c>
      <c r="J40" s="15">
        <f>IF(OR($A40="",$D40="",Assumptions!$B$11&lt;&gt;"Assumptions valid"),"",IFERROR($D40*Assumptions!$B$4,""))</f>
        <v/>
      </c>
      <c r="K40" s="15">
        <f>IF(OR($A40="",$B40="",$C40="",$D40="",$E40="",$F40="",Assumptions!$B$11&lt;&gt;"Assumptions valid"),"",IFERROR(IF(OR($D40&lt;=0,$E40&lt;0,$F40&lt;0),"",SUM($I40:$J40,$E40:$F40)),""))</f>
        <v/>
      </c>
      <c r="L40" s="15">
        <f>IFERROR(IF(OR($K40="",$H40="",$H40&lt;0.1,$H40&gt;0.8),"",$K40/(1-$H40)),"")</f>
        <v/>
      </c>
      <c r="M40" s="15">
        <f>IFERROR(IF(OR($L40="",Assumptions!$B$6&lt;=0,Assumptions!$B$7&lt;0),"",MAX(Assumptions!$B$7,CEILING($L40,Assumptions!$B$6))),"")</f>
        <v/>
      </c>
      <c r="N40" s="15">
        <f>IF(OR($M40="",$K40=""),"",$M40-$K40)</f>
        <v/>
      </c>
      <c r="O40" s="34">
        <f>IFERROR(IF(OR($M40="",$M40=0,$K40=""),"",($M40-$K40)/$M40),"")</f>
        <v/>
      </c>
      <c r="P40" s="28">
        <f>IFERROR(IF(COUNTA($A40:$G40,$Q40)=0,"",IF(Assumptions!$B$11&lt;&gt;"Assumptions valid","Assumption error",IF(OR($A40="",$B40="",$C40="",$D40="",$E40="",$F40=""),"Incomplete",IF(OR(NOT(ISNUMBER($D40)),NOT(ISNUMBER($E40)),NOT(ISNUMBER($F40)),$D40&lt;=0,$E40&lt;0,$F40&lt;0,AND($G40&lt;&gt;"",OR(NOT(ISNUMBER($G40)),$G40&lt;0.1,$G40&gt;0.8))),"Invalid input",IF(COUNTIF($A$7:$A$106,$A40)&gt;1,"Duplicate ID",IF(OR($D40&gt;Assumptions!$B$8,$E40&gt;Assumptions!$B$9),"Review input",IF($G40&lt;&gt;"","Override used","Ready"))))))),"Invalid input")</f>
        <v/>
      </c>
      <c r="Q40" s="26" t="n"/>
    </row>
    <row r="41" ht="23" customHeight="1">
      <c r="A41" s="20" t="n"/>
      <c r="B41" s="20" t="n"/>
      <c r="C41" s="20" t="n"/>
      <c r="D41" s="31" t="n"/>
      <c r="E41" s="22" t="n"/>
      <c r="F41" s="22" t="n"/>
      <c r="G41" s="32" t="n"/>
      <c r="H41" s="33">
        <f>IF(OR($A41="",Assumptions!$B$11&lt;&gt;"Assumptions valid"),"",IF($G41="",Assumptions!$B$5,$G41))</f>
        <v/>
      </c>
      <c r="I41" s="12">
        <f>IF(OR($A41="",$D41="",Assumptions!$B$11&lt;&gt;"Assumptions valid"),"",IFERROR($D41*Assumptions!$B$3,""))</f>
        <v/>
      </c>
      <c r="J41" s="12">
        <f>IF(OR($A41="",$D41="",Assumptions!$B$11&lt;&gt;"Assumptions valid"),"",IFERROR($D41*Assumptions!$B$4,""))</f>
        <v/>
      </c>
      <c r="K41" s="12">
        <f>IF(OR($A41="",$B41="",$C41="",$D41="",$E41="",$F41="",Assumptions!$B$11&lt;&gt;"Assumptions valid"),"",IFERROR(IF(OR($D41&lt;=0,$E41&lt;0,$F41&lt;0),"",SUM($I41:$J41,$E41:$F41)),""))</f>
        <v/>
      </c>
      <c r="L41" s="12">
        <f>IFERROR(IF(OR($K41="",$H41="",$H41&lt;0.1,$H41&gt;0.8),"",$K41/(1-$H41)),"")</f>
        <v/>
      </c>
      <c r="M41" s="12">
        <f>IFERROR(IF(OR($L41="",Assumptions!$B$6&lt;=0,Assumptions!$B$7&lt;0),"",MAX(Assumptions!$B$7,CEILING($L41,Assumptions!$B$6))),"")</f>
        <v/>
      </c>
      <c r="N41" s="12">
        <f>IF(OR($M41="",$K41=""),"",$M41-$K41)</f>
        <v/>
      </c>
      <c r="O41" s="33">
        <f>IFERROR(IF(OR($M41="",$M41=0,$K41=""),"",($M41-$K41)/$M41),"")</f>
        <v/>
      </c>
      <c r="P41" s="25">
        <f>IFERROR(IF(COUNTA($A41:$G41,$Q41)=0,"",IF(Assumptions!$B$11&lt;&gt;"Assumptions valid","Assumption error",IF(OR($A41="",$B41="",$C41="",$D41="",$E41="",$F41=""),"Incomplete",IF(OR(NOT(ISNUMBER($D41)),NOT(ISNUMBER($E41)),NOT(ISNUMBER($F41)),$D41&lt;=0,$E41&lt;0,$F41&lt;0,AND($G41&lt;&gt;"",OR(NOT(ISNUMBER($G41)),$G41&lt;0.1,$G41&gt;0.8))),"Invalid input",IF(COUNTIF($A$7:$A$106,$A41)&gt;1,"Duplicate ID",IF(OR($D41&gt;Assumptions!$B$8,$E41&gt;Assumptions!$B$9),"Review input",IF($G41&lt;&gt;"","Override used","Ready"))))))),"Invalid input")</f>
        <v/>
      </c>
      <c r="Q41" s="26" t="n"/>
    </row>
    <row r="42" ht="23" customHeight="1">
      <c r="A42" s="20" t="n"/>
      <c r="B42" s="20" t="n"/>
      <c r="C42" s="20" t="n"/>
      <c r="D42" s="31" t="n"/>
      <c r="E42" s="22" t="n"/>
      <c r="F42" s="22" t="n"/>
      <c r="G42" s="32" t="n"/>
      <c r="H42" s="34">
        <f>IF(OR($A42="",Assumptions!$B$11&lt;&gt;"Assumptions valid"),"",IF($G42="",Assumptions!$B$5,$G42))</f>
        <v/>
      </c>
      <c r="I42" s="15">
        <f>IF(OR($A42="",$D42="",Assumptions!$B$11&lt;&gt;"Assumptions valid"),"",IFERROR($D42*Assumptions!$B$3,""))</f>
        <v/>
      </c>
      <c r="J42" s="15">
        <f>IF(OR($A42="",$D42="",Assumptions!$B$11&lt;&gt;"Assumptions valid"),"",IFERROR($D42*Assumptions!$B$4,""))</f>
        <v/>
      </c>
      <c r="K42" s="15">
        <f>IF(OR($A42="",$B42="",$C42="",$D42="",$E42="",$F42="",Assumptions!$B$11&lt;&gt;"Assumptions valid"),"",IFERROR(IF(OR($D42&lt;=0,$E42&lt;0,$F42&lt;0),"",SUM($I42:$J42,$E42:$F42)),""))</f>
        <v/>
      </c>
      <c r="L42" s="15">
        <f>IFERROR(IF(OR($K42="",$H42="",$H42&lt;0.1,$H42&gt;0.8),"",$K42/(1-$H42)),"")</f>
        <v/>
      </c>
      <c r="M42" s="15">
        <f>IFERROR(IF(OR($L42="",Assumptions!$B$6&lt;=0,Assumptions!$B$7&lt;0),"",MAX(Assumptions!$B$7,CEILING($L42,Assumptions!$B$6))),"")</f>
        <v/>
      </c>
      <c r="N42" s="15">
        <f>IF(OR($M42="",$K42=""),"",$M42-$K42)</f>
        <v/>
      </c>
      <c r="O42" s="34">
        <f>IFERROR(IF(OR($M42="",$M42=0,$K42=""),"",($M42-$K42)/$M42),"")</f>
        <v/>
      </c>
      <c r="P42" s="28">
        <f>IFERROR(IF(COUNTA($A42:$G42,$Q42)=0,"",IF(Assumptions!$B$11&lt;&gt;"Assumptions valid","Assumption error",IF(OR($A42="",$B42="",$C42="",$D42="",$E42="",$F42=""),"Incomplete",IF(OR(NOT(ISNUMBER($D42)),NOT(ISNUMBER($E42)),NOT(ISNUMBER($F42)),$D42&lt;=0,$E42&lt;0,$F42&lt;0,AND($G42&lt;&gt;"",OR(NOT(ISNUMBER($G42)),$G42&lt;0.1,$G42&gt;0.8))),"Invalid input",IF(COUNTIF($A$7:$A$106,$A42)&gt;1,"Duplicate ID",IF(OR($D42&gt;Assumptions!$B$8,$E42&gt;Assumptions!$B$9),"Review input",IF($G42&lt;&gt;"","Override used","Ready"))))))),"Invalid input")</f>
        <v/>
      </c>
      <c r="Q42" s="26" t="n"/>
    </row>
    <row r="43" ht="23" customHeight="1">
      <c r="A43" s="20" t="n"/>
      <c r="B43" s="20" t="n"/>
      <c r="C43" s="20" t="n"/>
      <c r="D43" s="31" t="n"/>
      <c r="E43" s="22" t="n"/>
      <c r="F43" s="22" t="n"/>
      <c r="G43" s="32" t="n"/>
      <c r="H43" s="33">
        <f>IF(OR($A43="",Assumptions!$B$11&lt;&gt;"Assumptions valid"),"",IF($G43="",Assumptions!$B$5,$G43))</f>
        <v/>
      </c>
      <c r="I43" s="12">
        <f>IF(OR($A43="",$D43="",Assumptions!$B$11&lt;&gt;"Assumptions valid"),"",IFERROR($D43*Assumptions!$B$3,""))</f>
        <v/>
      </c>
      <c r="J43" s="12">
        <f>IF(OR($A43="",$D43="",Assumptions!$B$11&lt;&gt;"Assumptions valid"),"",IFERROR($D43*Assumptions!$B$4,""))</f>
        <v/>
      </c>
      <c r="K43" s="12">
        <f>IF(OR($A43="",$B43="",$C43="",$D43="",$E43="",$F43="",Assumptions!$B$11&lt;&gt;"Assumptions valid"),"",IFERROR(IF(OR($D43&lt;=0,$E43&lt;0,$F43&lt;0),"",SUM($I43:$J43,$E43:$F43)),""))</f>
        <v/>
      </c>
      <c r="L43" s="12">
        <f>IFERROR(IF(OR($K43="",$H43="",$H43&lt;0.1,$H43&gt;0.8),"",$K43/(1-$H43)),"")</f>
        <v/>
      </c>
      <c r="M43" s="12">
        <f>IFERROR(IF(OR($L43="",Assumptions!$B$6&lt;=0,Assumptions!$B$7&lt;0),"",MAX(Assumptions!$B$7,CEILING($L43,Assumptions!$B$6))),"")</f>
        <v/>
      </c>
      <c r="N43" s="12">
        <f>IF(OR($M43="",$K43=""),"",$M43-$K43)</f>
        <v/>
      </c>
      <c r="O43" s="33">
        <f>IFERROR(IF(OR($M43="",$M43=0,$K43=""),"",($M43-$K43)/$M43),"")</f>
        <v/>
      </c>
      <c r="P43" s="25">
        <f>IFERROR(IF(COUNTA($A43:$G43,$Q43)=0,"",IF(Assumptions!$B$11&lt;&gt;"Assumptions valid","Assumption error",IF(OR($A43="",$B43="",$C43="",$D43="",$E43="",$F43=""),"Incomplete",IF(OR(NOT(ISNUMBER($D43)),NOT(ISNUMBER($E43)),NOT(ISNUMBER($F43)),$D43&lt;=0,$E43&lt;0,$F43&lt;0,AND($G43&lt;&gt;"",OR(NOT(ISNUMBER($G43)),$G43&lt;0.1,$G43&gt;0.8))),"Invalid input",IF(COUNTIF($A$7:$A$106,$A43)&gt;1,"Duplicate ID",IF(OR($D43&gt;Assumptions!$B$8,$E43&gt;Assumptions!$B$9),"Review input",IF($G43&lt;&gt;"","Override used","Ready"))))))),"Invalid input")</f>
        <v/>
      </c>
      <c r="Q43" s="26" t="n"/>
    </row>
    <row r="44" ht="23" customHeight="1">
      <c r="A44" s="20" t="n"/>
      <c r="B44" s="20" t="n"/>
      <c r="C44" s="20" t="n"/>
      <c r="D44" s="31" t="n"/>
      <c r="E44" s="22" t="n"/>
      <c r="F44" s="22" t="n"/>
      <c r="G44" s="32" t="n"/>
      <c r="H44" s="34">
        <f>IF(OR($A44="",Assumptions!$B$11&lt;&gt;"Assumptions valid"),"",IF($G44="",Assumptions!$B$5,$G44))</f>
        <v/>
      </c>
      <c r="I44" s="15">
        <f>IF(OR($A44="",$D44="",Assumptions!$B$11&lt;&gt;"Assumptions valid"),"",IFERROR($D44*Assumptions!$B$3,""))</f>
        <v/>
      </c>
      <c r="J44" s="15">
        <f>IF(OR($A44="",$D44="",Assumptions!$B$11&lt;&gt;"Assumptions valid"),"",IFERROR($D44*Assumptions!$B$4,""))</f>
        <v/>
      </c>
      <c r="K44" s="15">
        <f>IF(OR($A44="",$B44="",$C44="",$D44="",$E44="",$F44="",Assumptions!$B$11&lt;&gt;"Assumptions valid"),"",IFERROR(IF(OR($D44&lt;=0,$E44&lt;0,$F44&lt;0),"",SUM($I44:$J44,$E44:$F44)),""))</f>
        <v/>
      </c>
      <c r="L44" s="15">
        <f>IFERROR(IF(OR($K44="",$H44="",$H44&lt;0.1,$H44&gt;0.8),"",$K44/(1-$H44)),"")</f>
        <v/>
      </c>
      <c r="M44" s="15">
        <f>IFERROR(IF(OR($L44="",Assumptions!$B$6&lt;=0,Assumptions!$B$7&lt;0),"",MAX(Assumptions!$B$7,CEILING($L44,Assumptions!$B$6))),"")</f>
        <v/>
      </c>
      <c r="N44" s="15">
        <f>IF(OR($M44="",$K44=""),"",$M44-$K44)</f>
        <v/>
      </c>
      <c r="O44" s="34">
        <f>IFERROR(IF(OR($M44="",$M44=0,$K44=""),"",($M44-$K44)/$M44),"")</f>
        <v/>
      </c>
      <c r="P44" s="28">
        <f>IFERROR(IF(COUNTA($A44:$G44,$Q44)=0,"",IF(Assumptions!$B$11&lt;&gt;"Assumptions valid","Assumption error",IF(OR($A44="",$B44="",$C44="",$D44="",$E44="",$F44=""),"Incomplete",IF(OR(NOT(ISNUMBER($D44)),NOT(ISNUMBER($E44)),NOT(ISNUMBER($F44)),$D44&lt;=0,$E44&lt;0,$F44&lt;0,AND($G44&lt;&gt;"",OR(NOT(ISNUMBER($G44)),$G44&lt;0.1,$G44&gt;0.8))),"Invalid input",IF(COUNTIF($A$7:$A$106,$A44)&gt;1,"Duplicate ID",IF(OR($D44&gt;Assumptions!$B$8,$E44&gt;Assumptions!$B$9),"Review input",IF($G44&lt;&gt;"","Override used","Ready"))))))),"Invalid input")</f>
        <v/>
      </c>
      <c r="Q44" s="26" t="n"/>
    </row>
    <row r="45" ht="23" customHeight="1">
      <c r="A45" s="20" t="n"/>
      <c r="B45" s="20" t="n"/>
      <c r="C45" s="20" t="n"/>
      <c r="D45" s="31" t="n"/>
      <c r="E45" s="22" t="n"/>
      <c r="F45" s="22" t="n"/>
      <c r="G45" s="32" t="n"/>
      <c r="H45" s="33">
        <f>IF(OR($A45="",Assumptions!$B$11&lt;&gt;"Assumptions valid"),"",IF($G45="",Assumptions!$B$5,$G45))</f>
        <v/>
      </c>
      <c r="I45" s="12">
        <f>IF(OR($A45="",$D45="",Assumptions!$B$11&lt;&gt;"Assumptions valid"),"",IFERROR($D45*Assumptions!$B$3,""))</f>
        <v/>
      </c>
      <c r="J45" s="12">
        <f>IF(OR($A45="",$D45="",Assumptions!$B$11&lt;&gt;"Assumptions valid"),"",IFERROR($D45*Assumptions!$B$4,""))</f>
        <v/>
      </c>
      <c r="K45" s="12">
        <f>IF(OR($A45="",$B45="",$C45="",$D45="",$E45="",$F45="",Assumptions!$B$11&lt;&gt;"Assumptions valid"),"",IFERROR(IF(OR($D45&lt;=0,$E45&lt;0,$F45&lt;0),"",SUM($I45:$J45,$E45:$F45)),""))</f>
        <v/>
      </c>
      <c r="L45" s="12">
        <f>IFERROR(IF(OR($K45="",$H45="",$H45&lt;0.1,$H45&gt;0.8),"",$K45/(1-$H45)),"")</f>
        <v/>
      </c>
      <c r="M45" s="12">
        <f>IFERROR(IF(OR($L45="",Assumptions!$B$6&lt;=0,Assumptions!$B$7&lt;0),"",MAX(Assumptions!$B$7,CEILING($L45,Assumptions!$B$6))),"")</f>
        <v/>
      </c>
      <c r="N45" s="12">
        <f>IF(OR($M45="",$K45=""),"",$M45-$K45)</f>
        <v/>
      </c>
      <c r="O45" s="33">
        <f>IFERROR(IF(OR($M45="",$M45=0,$K45=""),"",($M45-$K45)/$M45),"")</f>
        <v/>
      </c>
      <c r="P45" s="25">
        <f>IFERROR(IF(COUNTA($A45:$G45,$Q45)=0,"",IF(Assumptions!$B$11&lt;&gt;"Assumptions valid","Assumption error",IF(OR($A45="",$B45="",$C45="",$D45="",$E45="",$F45=""),"Incomplete",IF(OR(NOT(ISNUMBER($D45)),NOT(ISNUMBER($E45)),NOT(ISNUMBER($F45)),$D45&lt;=0,$E45&lt;0,$F45&lt;0,AND($G45&lt;&gt;"",OR(NOT(ISNUMBER($G45)),$G45&lt;0.1,$G45&gt;0.8))),"Invalid input",IF(COUNTIF($A$7:$A$106,$A45)&gt;1,"Duplicate ID",IF(OR($D45&gt;Assumptions!$B$8,$E45&gt;Assumptions!$B$9),"Review input",IF($G45&lt;&gt;"","Override used","Ready"))))))),"Invalid input")</f>
        <v/>
      </c>
      <c r="Q45" s="26" t="n"/>
    </row>
    <row r="46" ht="23" customHeight="1">
      <c r="A46" s="20" t="n"/>
      <c r="B46" s="20" t="n"/>
      <c r="C46" s="20" t="n"/>
      <c r="D46" s="31" t="n"/>
      <c r="E46" s="22" t="n"/>
      <c r="F46" s="22" t="n"/>
      <c r="G46" s="32" t="n"/>
      <c r="H46" s="34">
        <f>IF(OR($A46="",Assumptions!$B$11&lt;&gt;"Assumptions valid"),"",IF($G46="",Assumptions!$B$5,$G46))</f>
        <v/>
      </c>
      <c r="I46" s="15">
        <f>IF(OR($A46="",$D46="",Assumptions!$B$11&lt;&gt;"Assumptions valid"),"",IFERROR($D46*Assumptions!$B$3,""))</f>
        <v/>
      </c>
      <c r="J46" s="15">
        <f>IF(OR($A46="",$D46="",Assumptions!$B$11&lt;&gt;"Assumptions valid"),"",IFERROR($D46*Assumptions!$B$4,""))</f>
        <v/>
      </c>
      <c r="K46" s="15">
        <f>IF(OR($A46="",$B46="",$C46="",$D46="",$E46="",$F46="",Assumptions!$B$11&lt;&gt;"Assumptions valid"),"",IFERROR(IF(OR($D46&lt;=0,$E46&lt;0,$F46&lt;0),"",SUM($I46:$J46,$E46:$F46)),""))</f>
        <v/>
      </c>
      <c r="L46" s="15">
        <f>IFERROR(IF(OR($K46="",$H46="",$H46&lt;0.1,$H46&gt;0.8),"",$K46/(1-$H46)),"")</f>
        <v/>
      </c>
      <c r="M46" s="15">
        <f>IFERROR(IF(OR($L46="",Assumptions!$B$6&lt;=0,Assumptions!$B$7&lt;0),"",MAX(Assumptions!$B$7,CEILING($L46,Assumptions!$B$6))),"")</f>
        <v/>
      </c>
      <c r="N46" s="15">
        <f>IF(OR($M46="",$K46=""),"",$M46-$K46)</f>
        <v/>
      </c>
      <c r="O46" s="34">
        <f>IFERROR(IF(OR($M46="",$M46=0,$K46=""),"",($M46-$K46)/$M46),"")</f>
        <v/>
      </c>
      <c r="P46" s="28">
        <f>IFERROR(IF(COUNTA($A46:$G46,$Q46)=0,"",IF(Assumptions!$B$11&lt;&gt;"Assumptions valid","Assumption error",IF(OR($A46="",$B46="",$C46="",$D46="",$E46="",$F46=""),"Incomplete",IF(OR(NOT(ISNUMBER($D46)),NOT(ISNUMBER($E46)),NOT(ISNUMBER($F46)),$D46&lt;=0,$E46&lt;0,$F46&lt;0,AND($G46&lt;&gt;"",OR(NOT(ISNUMBER($G46)),$G46&lt;0.1,$G46&gt;0.8))),"Invalid input",IF(COUNTIF($A$7:$A$106,$A46)&gt;1,"Duplicate ID",IF(OR($D46&gt;Assumptions!$B$8,$E46&gt;Assumptions!$B$9),"Review input",IF($G46&lt;&gt;"","Override used","Ready"))))))),"Invalid input")</f>
        <v/>
      </c>
      <c r="Q46" s="26" t="n"/>
    </row>
    <row r="47" ht="23" customHeight="1">
      <c r="A47" s="20" t="n"/>
      <c r="B47" s="20" t="n"/>
      <c r="C47" s="20" t="n"/>
      <c r="D47" s="31" t="n"/>
      <c r="E47" s="22" t="n"/>
      <c r="F47" s="22" t="n"/>
      <c r="G47" s="32" t="n"/>
      <c r="H47" s="33">
        <f>IF(OR($A47="",Assumptions!$B$11&lt;&gt;"Assumptions valid"),"",IF($G47="",Assumptions!$B$5,$G47))</f>
        <v/>
      </c>
      <c r="I47" s="12">
        <f>IF(OR($A47="",$D47="",Assumptions!$B$11&lt;&gt;"Assumptions valid"),"",IFERROR($D47*Assumptions!$B$3,""))</f>
        <v/>
      </c>
      <c r="J47" s="12">
        <f>IF(OR($A47="",$D47="",Assumptions!$B$11&lt;&gt;"Assumptions valid"),"",IFERROR($D47*Assumptions!$B$4,""))</f>
        <v/>
      </c>
      <c r="K47" s="12">
        <f>IF(OR($A47="",$B47="",$C47="",$D47="",$E47="",$F47="",Assumptions!$B$11&lt;&gt;"Assumptions valid"),"",IFERROR(IF(OR($D47&lt;=0,$E47&lt;0,$F47&lt;0),"",SUM($I47:$J47,$E47:$F47)),""))</f>
        <v/>
      </c>
      <c r="L47" s="12">
        <f>IFERROR(IF(OR($K47="",$H47="",$H47&lt;0.1,$H47&gt;0.8),"",$K47/(1-$H47)),"")</f>
        <v/>
      </c>
      <c r="M47" s="12">
        <f>IFERROR(IF(OR($L47="",Assumptions!$B$6&lt;=0,Assumptions!$B$7&lt;0),"",MAX(Assumptions!$B$7,CEILING($L47,Assumptions!$B$6))),"")</f>
        <v/>
      </c>
      <c r="N47" s="12">
        <f>IF(OR($M47="",$K47=""),"",$M47-$K47)</f>
        <v/>
      </c>
      <c r="O47" s="33">
        <f>IFERROR(IF(OR($M47="",$M47=0,$K47=""),"",($M47-$K47)/$M47),"")</f>
        <v/>
      </c>
      <c r="P47" s="25">
        <f>IFERROR(IF(COUNTA($A47:$G47,$Q47)=0,"",IF(Assumptions!$B$11&lt;&gt;"Assumptions valid","Assumption error",IF(OR($A47="",$B47="",$C47="",$D47="",$E47="",$F47=""),"Incomplete",IF(OR(NOT(ISNUMBER($D47)),NOT(ISNUMBER($E47)),NOT(ISNUMBER($F47)),$D47&lt;=0,$E47&lt;0,$F47&lt;0,AND($G47&lt;&gt;"",OR(NOT(ISNUMBER($G47)),$G47&lt;0.1,$G47&gt;0.8))),"Invalid input",IF(COUNTIF($A$7:$A$106,$A47)&gt;1,"Duplicate ID",IF(OR($D47&gt;Assumptions!$B$8,$E47&gt;Assumptions!$B$9),"Review input",IF($G47&lt;&gt;"","Override used","Ready"))))))),"Invalid input")</f>
        <v/>
      </c>
      <c r="Q47" s="26" t="n"/>
    </row>
    <row r="48" ht="23" customHeight="1">
      <c r="A48" s="20" t="n"/>
      <c r="B48" s="20" t="n"/>
      <c r="C48" s="20" t="n"/>
      <c r="D48" s="31" t="n"/>
      <c r="E48" s="22" t="n"/>
      <c r="F48" s="22" t="n"/>
      <c r="G48" s="32" t="n"/>
      <c r="H48" s="34">
        <f>IF(OR($A48="",Assumptions!$B$11&lt;&gt;"Assumptions valid"),"",IF($G48="",Assumptions!$B$5,$G48))</f>
        <v/>
      </c>
      <c r="I48" s="15">
        <f>IF(OR($A48="",$D48="",Assumptions!$B$11&lt;&gt;"Assumptions valid"),"",IFERROR($D48*Assumptions!$B$3,""))</f>
        <v/>
      </c>
      <c r="J48" s="15">
        <f>IF(OR($A48="",$D48="",Assumptions!$B$11&lt;&gt;"Assumptions valid"),"",IFERROR($D48*Assumptions!$B$4,""))</f>
        <v/>
      </c>
      <c r="K48" s="15">
        <f>IF(OR($A48="",$B48="",$C48="",$D48="",$E48="",$F48="",Assumptions!$B$11&lt;&gt;"Assumptions valid"),"",IFERROR(IF(OR($D48&lt;=0,$E48&lt;0,$F48&lt;0),"",SUM($I48:$J48,$E48:$F48)),""))</f>
        <v/>
      </c>
      <c r="L48" s="15">
        <f>IFERROR(IF(OR($K48="",$H48="",$H48&lt;0.1,$H48&gt;0.8),"",$K48/(1-$H48)),"")</f>
        <v/>
      </c>
      <c r="M48" s="15">
        <f>IFERROR(IF(OR($L48="",Assumptions!$B$6&lt;=0,Assumptions!$B$7&lt;0),"",MAX(Assumptions!$B$7,CEILING($L48,Assumptions!$B$6))),"")</f>
        <v/>
      </c>
      <c r="N48" s="15">
        <f>IF(OR($M48="",$K48=""),"",$M48-$K48)</f>
        <v/>
      </c>
      <c r="O48" s="34">
        <f>IFERROR(IF(OR($M48="",$M48=0,$K48=""),"",($M48-$K48)/$M48),"")</f>
        <v/>
      </c>
      <c r="P48" s="28">
        <f>IFERROR(IF(COUNTA($A48:$G48,$Q48)=0,"",IF(Assumptions!$B$11&lt;&gt;"Assumptions valid","Assumption error",IF(OR($A48="",$B48="",$C48="",$D48="",$E48="",$F48=""),"Incomplete",IF(OR(NOT(ISNUMBER($D48)),NOT(ISNUMBER($E48)),NOT(ISNUMBER($F48)),$D48&lt;=0,$E48&lt;0,$F48&lt;0,AND($G48&lt;&gt;"",OR(NOT(ISNUMBER($G48)),$G48&lt;0.1,$G48&gt;0.8))),"Invalid input",IF(COUNTIF($A$7:$A$106,$A48)&gt;1,"Duplicate ID",IF(OR($D48&gt;Assumptions!$B$8,$E48&gt;Assumptions!$B$9),"Review input",IF($G48&lt;&gt;"","Override used","Ready"))))))),"Invalid input")</f>
        <v/>
      </c>
      <c r="Q48" s="26" t="n"/>
    </row>
    <row r="49" ht="23" customHeight="1">
      <c r="A49" s="20" t="n"/>
      <c r="B49" s="20" t="n"/>
      <c r="C49" s="20" t="n"/>
      <c r="D49" s="31" t="n"/>
      <c r="E49" s="22" t="n"/>
      <c r="F49" s="22" t="n"/>
      <c r="G49" s="32" t="n"/>
      <c r="H49" s="33">
        <f>IF(OR($A49="",Assumptions!$B$11&lt;&gt;"Assumptions valid"),"",IF($G49="",Assumptions!$B$5,$G49))</f>
        <v/>
      </c>
      <c r="I49" s="12">
        <f>IF(OR($A49="",$D49="",Assumptions!$B$11&lt;&gt;"Assumptions valid"),"",IFERROR($D49*Assumptions!$B$3,""))</f>
        <v/>
      </c>
      <c r="J49" s="12">
        <f>IF(OR($A49="",$D49="",Assumptions!$B$11&lt;&gt;"Assumptions valid"),"",IFERROR($D49*Assumptions!$B$4,""))</f>
        <v/>
      </c>
      <c r="K49" s="12">
        <f>IF(OR($A49="",$B49="",$C49="",$D49="",$E49="",$F49="",Assumptions!$B$11&lt;&gt;"Assumptions valid"),"",IFERROR(IF(OR($D49&lt;=0,$E49&lt;0,$F49&lt;0),"",SUM($I49:$J49,$E49:$F49)),""))</f>
        <v/>
      </c>
      <c r="L49" s="12">
        <f>IFERROR(IF(OR($K49="",$H49="",$H49&lt;0.1,$H49&gt;0.8),"",$K49/(1-$H49)),"")</f>
        <v/>
      </c>
      <c r="M49" s="12">
        <f>IFERROR(IF(OR($L49="",Assumptions!$B$6&lt;=0,Assumptions!$B$7&lt;0),"",MAX(Assumptions!$B$7,CEILING($L49,Assumptions!$B$6))),"")</f>
        <v/>
      </c>
      <c r="N49" s="12">
        <f>IF(OR($M49="",$K49=""),"",$M49-$K49)</f>
        <v/>
      </c>
      <c r="O49" s="33">
        <f>IFERROR(IF(OR($M49="",$M49=0,$K49=""),"",($M49-$K49)/$M49),"")</f>
        <v/>
      </c>
      <c r="P49" s="25">
        <f>IFERROR(IF(COUNTA($A49:$G49,$Q49)=0,"",IF(Assumptions!$B$11&lt;&gt;"Assumptions valid","Assumption error",IF(OR($A49="",$B49="",$C49="",$D49="",$E49="",$F49=""),"Incomplete",IF(OR(NOT(ISNUMBER($D49)),NOT(ISNUMBER($E49)),NOT(ISNUMBER($F49)),$D49&lt;=0,$E49&lt;0,$F49&lt;0,AND($G49&lt;&gt;"",OR(NOT(ISNUMBER($G49)),$G49&lt;0.1,$G49&gt;0.8))),"Invalid input",IF(COUNTIF($A$7:$A$106,$A49)&gt;1,"Duplicate ID",IF(OR($D49&gt;Assumptions!$B$8,$E49&gt;Assumptions!$B$9),"Review input",IF($G49&lt;&gt;"","Override used","Ready"))))))),"Invalid input")</f>
        <v/>
      </c>
      <c r="Q49" s="26" t="n"/>
    </row>
    <row r="50" ht="23" customHeight="1">
      <c r="A50" s="20" t="n"/>
      <c r="B50" s="20" t="n"/>
      <c r="C50" s="20" t="n"/>
      <c r="D50" s="31" t="n"/>
      <c r="E50" s="22" t="n"/>
      <c r="F50" s="22" t="n"/>
      <c r="G50" s="32" t="n"/>
      <c r="H50" s="34">
        <f>IF(OR($A50="",Assumptions!$B$11&lt;&gt;"Assumptions valid"),"",IF($G50="",Assumptions!$B$5,$G50))</f>
        <v/>
      </c>
      <c r="I50" s="15">
        <f>IF(OR($A50="",$D50="",Assumptions!$B$11&lt;&gt;"Assumptions valid"),"",IFERROR($D50*Assumptions!$B$3,""))</f>
        <v/>
      </c>
      <c r="J50" s="15">
        <f>IF(OR($A50="",$D50="",Assumptions!$B$11&lt;&gt;"Assumptions valid"),"",IFERROR($D50*Assumptions!$B$4,""))</f>
        <v/>
      </c>
      <c r="K50" s="15">
        <f>IF(OR($A50="",$B50="",$C50="",$D50="",$E50="",$F50="",Assumptions!$B$11&lt;&gt;"Assumptions valid"),"",IFERROR(IF(OR($D50&lt;=0,$E50&lt;0,$F50&lt;0),"",SUM($I50:$J50,$E50:$F50)),""))</f>
        <v/>
      </c>
      <c r="L50" s="15">
        <f>IFERROR(IF(OR($K50="",$H50="",$H50&lt;0.1,$H50&gt;0.8),"",$K50/(1-$H50)),"")</f>
        <v/>
      </c>
      <c r="M50" s="15">
        <f>IFERROR(IF(OR($L50="",Assumptions!$B$6&lt;=0,Assumptions!$B$7&lt;0),"",MAX(Assumptions!$B$7,CEILING($L50,Assumptions!$B$6))),"")</f>
        <v/>
      </c>
      <c r="N50" s="15">
        <f>IF(OR($M50="",$K50=""),"",$M50-$K50)</f>
        <v/>
      </c>
      <c r="O50" s="34">
        <f>IFERROR(IF(OR($M50="",$M50=0,$K50=""),"",($M50-$K50)/$M50),"")</f>
        <v/>
      </c>
      <c r="P50" s="28">
        <f>IFERROR(IF(COUNTA($A50:$G50,$Q50)=0,"",IF(Assumptions!$B$11&lt;&gt;"Assumptions valid","Assumption error",IF(OR($A50="",$B50="",$C50="",$D50="",$E50="",$F50=""),"Incomplete",IF(OR(NOT(ISNUMBER($D50)),NOT(ISNUMBER($E50)),NOT(ISNUMBER($F50)),$D50&lt;=0,$E50&lt;0,$F50&lt;0,AND($G50&lt;&gt;"",OR(NOT(ISNUMBER($G50)),$G50&lt;0.1,$G50&gt;0.8))),"Invalid input",IF(COUNTIF($A$7:$A$106,$A50)&gt;1,"Duplicate ID",IF(OR($D50&gt;Assumptions!$B$8,$E50&gt;Assumptions!$B$9),"Review input",IF($G50&lt;&gt;"","Override used","Ready"))))))),"Invalid input")</f>
        <v/>
      </c>
      <c r="Q50" s="26" t="n"/>
    </row>
    <row r="51" ht="23" customHeight="1">
      <c r="A51" s="20" t="n"/>
      <c r="B51" s="20" t="n"/>
      <c r="C51" s="20" t="n"/>
      <c r="D51" s="31" t="n"/>
      <c r="E51" s="22" t="n"/>
      <c r="F51" s="22" t="n"/>
      <c r="G51" s="32" t="n"/>
      <c r="H51" s="33">
        <f>IF(OR($A51="",Assumptions!$B$11&lt;&gt;"Assumptions valid"),"",IF($G51="",Assumptions!$B$5,$G51))</f>
        <v/>
      </c>
      <c r="I51" s="12">
        <f>IF(OR($A51="",$D51="",Assumptions!$B$11&lt;&gt;"Assumptions valid"),"",IFERROR($D51*Assumptions!$B$3,""))</f>
        <v/>
      </c>
      <c r="J51" s="12">
        <f>IF(OR($A51="",$D51="",Assumptions!$B$11&lt;&gt;"Assumptions valid"),"",IFERROR($D51*Assumptions!$B$4,""))</f>
        <v/>
      </c>
      <c r="K51" s="12">
        <f>IF(OR($A51="",$B51="",$C51="",$D51="",$E51="",$F51="",Assumptions!$B$11&lt;&gt;"Assumptions valid"),"",IFERROR(IF(OR($D51&lt;=0,$E51&lt;0,$F51&lt;0),"",SUM($I51:$J51,$E51:$F51)),""))</f>
        <v/>
      </c>
      <c r="L51" s="12">
        <f>IFERROR(IF(OR($K51="",$H51="",$H51&lt;0.1,$H51&gt;0.8),"",$K51/(1-$H51)),"")</f>
        <v/>
      </c>
      <c r="M51" s="12">
        <f>IFERROR(IF(OR($L51="",Assumptions!$B$6&lt;=0,Assumptions!$B$7&lt;0),"",MAX(Assumptions!$B$7,CEILING($L51,Assumptions!$B$6))),"")</f>
        <v/>
      </c>
      <c r="N51" s="12">
        <f>IF(OR($M51="",$K51=""),"",$M51-$K51)</f>
        <v/>
      </c>
      <c r="O51" s="33">
        <f>IFERROR(IF(OR($M51="",$M51=0,$K51=""),"",($M51-$K51)/$M51),"")</f>
        <v/>
      </c>
      <c r="P51" s="25">
        <f>IFERROR(IF(COUNTA($A51:$G51,$Q51)=0,"",IF(Assumptions!$B$11&lt;&gt;"Assumptions valid","Assumption error",IF(OR($A51="",$B51="",$C51="",$D51="",$E51="",$F51=""),"Incomplete",IF(OR(NOT(ISNUMBER($D51)),NOT(ISNUMBER($E51)),NOT(ISNUMBER($F51)),$D51&lt;=0,$E51&lt;0,$F51&lt;0,AND($G51&lt;&gt;"",OR(NOT(ISNUMBER($G51)),$G51&lt;0.1,$G51&gt;0.8))),"Invalid input",IF(COUNTIF($A$7:$A$106,$A51)&gt;1,"Duplicate ID",IF(OR($D51&gt;Assumptions!$B$8,$E51&gt;Assumptions!$B$9),"Review input",IF($G51&lt;&gt;"","Override used","Ready"))))))),"Invalid input")</f>
        <v/>
      </c>
      <c r="Q51" s="26" t="n"/>
    </row>
    <row r="52" ht="23" customHeight="1">
      <c r="A52" s="20" t="n"/>
      <c r="B52" s="20" t="n"/>
      <c r="C52" s="20" t="n"/>
      <c r="D52" s="31" t="n"/>
      <c r="E52" s="22" t="n"/>
      <c r="F52" s="22" t="n"/>
      <c r="G52" s="32" t="n"/>
      <c r="H52" s="34">
        <f>IF(OR($A52="",Assumptions!$B$11&lt;&gt;"Assumptions valid"),"",IF($G52="",Assumptions!$B$5,$G52))</f>
        <v/>
      </c>
      <c r="I52" s="15">
        <f>IF(OR($A52="",$D52="",Assumptions!$B$11&lt;&gt;"Assumptions valid"),"",IFERROR($D52*Assumptions!$B$3,""))</f>
        <v/>
      </c>
      <c r="J52" s="15">
        <f>IF(OR($A52="",$D52="",Assumptions!$B$11&lt;&gt;"Assumptions valid"),"",IFERROR($D52*Assumptions!$B$4,""))</f>
        <v/>
      </c>
      <c r="K52" s="15">
        <f>IF(OR($A52="",$B52="",$C52="",$D52="",$E52="",$F52="",Assumptions!$B$11&lt;&gt;"Assumptions valid"),"",IFERROR(IF(OR($D52&lt;=0,$E52&lt;0,$F52&lt;0),"",SUM($I52:$J52,$E52:$F52)),""))</f>
        <v/>
      </c>
      <c r="L52" s="15">
        <f>IFERROR(IF(OR($K52="",$H52="",$H52&lt;0.1,$H52&gt;0.8),"",$K52/(1-$H52)),"")</f>
        <v/>
      </c>
      <c r="M52" s="15">
        <f>IFERROR(IF(OR($L52="",Assumptions!$B$6&lt;=0,Assumptions!$B$7&lt;0),"",MAX(Assumptions!$B$7,CEILING($L52,Assumptions!$B$6))),"")</f>
        <v/>
      </c>
      <c r="N52" s="15">
        <f>IF(OR($M52="",$K52=""),"",$M52-$K52)</f>
        <v/>
      </c>
      <c r="O52" s="34">
        <f>IFERROR(IF(OR($M52="",$M52=0,$K52=""),"",($M52-$K52)/$M52),"")</f>
        <v/>
      </c>
      <c r="P52" s="28">
        <f>IFERROR(IF(COUNTA($A52:$G52,$Q52)=0,"",IF(Assumptions!$B$11&lt;&gt;"Assumptions valid","Assumption error",IF(OR($A52="",$B52="",$C52="",$D52="",$E52="",$F52=""),"Incomplete",IF(OR(NOT(ISNUMBER($D52)),NOT(ISNUMBER($E52)),NOT(ISNUMBER($F52)),$D52&lt;=0,$E52&lt;0,$F52&lt;0,AND($G52&lt;&gt;"",OR(NOT(ISNUMBER($G52)),$G52&lt;0.1,$G52&gt;0.8))),"Invalid input",IF(COUNTIF($A$7:$A$106,$A52)&gt;1,"Duplicate ID",IF(OR($D52&gt;Assumptions!$B$8,$E52&gt;Assumptions!$B$9),"Review input",IF($G52&lt;&gt;"","Override used","Ready"))))))),"Invalid input")</f>
        <v/>
      </c>
      <c r="Q52" s="26" t="n"/>
    </row>
    <row r="53" ht="23" customHeight="1">
      <c r="A53" s="20" t="n"/>
      <c r="B53" s="20" t="n"/>
      <c r="C53" s="20" t="n"/>
      <c r="D53" s="31" t="n"/>
      <c r="E53" s="22" t="n"/>
      <c r="F53" s="22" t="n"/>
      <c r="G53" s="32" t="n"/>
      <c r="H53" s="33">
        <f>IF(OR($A53="",Assumptions!$B$11&lt;&gt;"Assumptions valid"),"",IF($G53="",Assumptions!$B$5,$G53))</f>
        <v/>
      </c>
      <c r="I53" s="12">
        <f>IF(OR($A53="",$D53="",Assumptions!$B$11&lt;&gt;"Assumptions valid"),"",IFERROR($D53*Assumptions!$B$3,""))</f>
        <v/>
      </c>
      <c r="J53" s="12">
        <f>IF(OR($A53="",$D53="",Assumptions!$B$11&lt;&gt;"Assumptions valid"),"",IFERROR($D53*Assumptions!$B$4,""))</f>
        <v/>
      </c>
      <c r="K53" s="12">
        <f>IF(OR($A53="",$B53="",$C53="",$D53="",$E53="",$F53="",Assumptions!$B$11&lt;&gt;"Assumptions valid"),"",IFERROR(IF(OR($D53&lt;=0,$E53&lt;0,$F53&lt;0),"",SUM($I53:$J53,$E53:$F53)),""))</f>
        <v/>
      </c>
      <c r="L53" s="12">
        <f>IFERROR(IF(OR($K53="",$H53="",$H53&lt;0.1,$H53&gt;0.8),"",$K53/(1-$H53)),"")</f>
        <v/>
      </c>
      <c r="M53" s="12">
        <f>IFERROR(IF(OR($L53="",Assumptions!$B$6&lt;=0,Assumptions!$B$7&lt;0),"",MAX(Assumptions!$B$7,CEILING($L53,Assumptions!$B$6))),"")</f>
        <v/>
      </c>
      <c r="N53" s="12">
        <f>IF(OR($M53="",$K53=""),"",$M53-$K53)</f>
        <v/>
      </c>
      <c r="O53" s="33">
        <f>IFERROR(IF(OR($M53="",$M53=0,$K53=""),"",($M53-$K53)/$M53),"")</f>
        <v/>
      </c>
      <c r="P53" s="25">
        <f>IFERROR(IF(COUNTA($A53:$G53,$Q53)=0,"",IF(Assumptions!$B$11&lt;&gt;"Assumptions valid","Assumption error",IF(OR($A53="",$B53="",$C53="",$D53="",$E53="",$F53=""),"Incomplete",IF(OR(NOT(ISNUMBER($D53)),NOT(ISNUMBER($E53)),NOT(ISNUMBER($F53)),$D53&lt;=0,$E53&lt;0,$F53&lt;0,AND($G53&lt;&gt;"",OR(NOT(ISNUMBER($G53)),$G53&lt;0.1,$G53&gt;0.8))),"Invalid input",IF(COUNTIF($A$7:$A$106,$A53)&gt;1,"Duplicate ID",IF(OR($D53&gt;Assumptions!$B$8,$E53&gt;Assumptions!$B$9),"Review input",IF($G53&lt;&gt;"","Override used","Ready"))))))),"Invalid input")</f>
        <v/>
      </c>
      <c r="Q53" s="26" t="n"/>
    </row>
    <row r="54" ht="23" customHeight="1">
      <c r="A54" s="20" t="n"/>
      <c r="B54" s="20" t="n"/>
      <c r="C54" s="20" t="n"/>
      <c r="D54" s="31" t="n"/>
      <c r="E54" s="22" t="n"/>
      <c r="F54" s="22" t="n"/>
      <c r="G54" s="32" t="n"/>
      <c r="H54" s="34">
        <f>IF(OR($A54="",Assumptions!$B$11&lt;&gt;"Assumptions valid"),"",IF($G54="",Assumptions!$B$5,$G54))</f>
        <v/>
      </c>
      <c r="I54" s="15">
        <f>IF(OR($A54="",$D54="",Assumptions!$B$11&lt;&gt;"Assumptions valid"),"",IFERROR($D54*Assumptions!$B$3,""))</f>
        <v/>
      </c>
      <c r="J54" s="15">
        <f>IF(OR($A54="",$D54="",Assumptions!$B$11&lt;&gt;"Assumptions valid"),"",IFERROR($D54*Assumptions!$B$4,""))</f>
        <v/>
      </c>
      <c r="K54" s="15">
        <f>IF(OR($A54="",$B54="",$C54="",$D54="",$E54="",$F54="",Assumptions!$B$11&lt;&gt;"Assumptions valid"),"",IFERROR(IF(OR($D54&lt;=0,$E54&lt;0,$F54&lt;0),"",SUM($I54:$J54,$E54:$F54)),""))</f>
        <v/>
      </c>
      <c r="L54" s="15">
        <f>IFERROR(IF(OR($K54="",$H54="",$H54&lt;0.1,$H54&gt;0.8),"",$K54/(1-$H54)),"")</f>
        <v/>
      </c>
      <c r="M54" s="15">
        <f>IFERROR(IF(OR($L54="",Assumptions!$B$6&lt;=0,Assumptions!$B$7&lt;0),"",MAX(Assumptions!$B$7,CEILING($L54,Assumptions!$B$6))),"")</f>
        <v/>
      </c>
      <c r="N54" s="15">
        <f>IF(OR($M54="",$K54=""),"",$M54-$K54)</f>
        <v/>
      </c>
      <c r="O54" s="34">
        <f>IFERROR(IF(OR($M54="",$M54=0,$K54=""),"",($M54-$K54)/$M54),"")</f>
        <v/>
      </c>
      <c r="P54" s="28">
        <f>IFERROR(IF(COUNTA($A54:$G54,$Q54)=0,"",IF(Assumptions!$B$11&lt;&gt;"Assumptions valid","Assumption error",IF(OR($A54="",$B54="",$C54="",$D54="",$E54="",$F54=""),"Incomplete",IF(OR(NOT(ISNUMBER($D54)),NOT(ISNUMBER($E54)),NOT(ISNUMBER($F54)),$D54&lt;=0,$E54&lt;0,$F54&lt;0,AND($G54&lt;&gt;"",OR(NOT(ISNUMBER($G54)),$G54&lt;0.1,$G54&gt;0.8))),"Invalid input",IF(COUNTIF($A$7:$A$106,$A54)&gt;1,"Duplicate ID",IF(OR($D54&gt;Assumptions!$B$8,$E54&gt;Assumptions!$B$9),"Review input",IF($G54&lt;&gt;"","Override used","Ready"))))))),"Invalid input")</f>
        <v/>
      </c>
      <c r="Q54" s="26" t="n"/>
    </row>
    <row r="55" ht="23" customHeight="1">
      <c r="A55" s="20" t="n"/>
      <c r="B55" s="20" t="n"/>
      <c r="C55" s="20" t="n"/>
      <c r="D55" s="31" t="n"/>
      <c r="E55" s="22" t="n"/>
      <c r="F55" s="22" t="n"/>
      <c r="G55" s="32" t="n"/>
      <c r="H55" s="33">
        <f>IF(OR($A55="",Assumptions!$B$11&lt;&gt;"Assumptions valid"),"",IF($G55="",Assumptions!$B$5,$G55))</f>
        <v/>
      </c>
      <c r="I55" s="12">
        <f>IF(OR($A55="",$D55="",Assumptions!$B$11&lt;&gt;"Assumptions valid"),"",IFERROR($D55*Assumptions!$B$3,""))</f>
        <v/>
      </c>
      <c r="J55" s="12">
        <f>IF(OR($A55="",$D55="",Assumptions!$B$11&lt;&gt;"Assumptions valid"),"",IFERROR($D55*Assumptions!$B$4,""))</f>
        <v/>
      </c>
      <c r="K55" s="12">
        <f>IF(OR($A55="",$B55="",$C55="",$D55="",$E55="",$F55="",Assumptions!$B$11&lt;&gt;"Assumptions valid"),"",IFERROR(IF(OR($D55&lt;=0,$E55&lt;0,$F55&lt;0),"",SUM($I55:$J55,$E55:$F55)),""))</f>
        <v/>
      </c>
      <c r="L55" s="12">
        <f>IFERROR(IF(OR($K55="",$H55="",$H55&lt;0.1,$H55&gt;0.8),"",$K55/(1-$H55)),"")</f>
        <v/>
      </c>
      <c r="M55" s="12">
        <f>IFERROR(IF(OR($L55="",Assumptions!$B$6&lt;=0,Assumptions!$B$7&lt;0),"",MAX(Assumptions!$B$7,CEILING($L55,Assumptions!$B$6))),"")</f>
        <v/>
      </c>
      <c r="N55" s="12">
        <f>IF(OR($M55="",$K55=""),"",$M55-$K55)</f>
        <v/>
      </c>
      <c r="O55" s="33">
        <f>IFERROR(IF(OR($M55="",$M55=0,$K55=""),"",($M55-$K55)/$M55),"")</f>
        <v/>
      </c>
      <c r="P55" s="25">
        <f>IFERROR(IF(COUNTA($A55:$G55,$Q55)=0,"",IF(Assumptions!$B$11&lt;&gt;"Assumptions valid","Assumption error",IF(OR($A55="",$B55="",$C55="",$D55="",$E55="",$F55=""),"Incomplete",IF(OR(NOT(ISNUMBER($D55)),NOT(ISNUMBER($E55)),NOT(ISNUMBER($F55)),$D55&lt;=0,$E55&lt;0,$F55&lt;0,AND($G55&lt;&gt;"",OR(NOT(ISNUMBER($G55)),$G55&lt;0.1,$G55&gt;0.8))),"Invalid input",IF(COUNTIF($A$7:$A$106,$A55)&gt;1,"Duplicate ID",IF(OR($D55&gt;Assumptions!$B$8,$E55&gt;Assumptions!$B$9),"Review input",IF($G55&lt;&gt;"","Override used","Ready"))))))),"Invalid input")</f>
        <v/>
      </c>
      <c r="Q55" s="26" t="n"/>
    </row>
    <row r="56" ht="23" customHeight="1">
      <c r="A56" s="20" t="n"/>
      <c r="B56" s="20" t="n"/>
      <c r="C56" s="20" t="n"/>
      <c r="D56" s="31" t="n"/>
      <c r="E56" s="22" t="n"/>
      <c r="F56" s="22" t="n"/>
      <c r="G56" s="32" t="n"/>
      <c r="H56" s="34">
        <f>IF(OR($A56="",Assumptions!$B$11&lt;&gt;"Assumptions valid"),"",IF($G56="",Assumptions!$B$5,$G56))</f>
        <v/>
      </c>
      <c r="I56" s="15">
        <f>IF(OR($A56="",$D56="",Assumptions!$B$11&lt;&gt;"Assumptions valid"),"",IFERROR($D56*Assumptions!$B$3,""))</f>
        <v/>
      </c>
      <c r="J56" s="15">
        <f>IF(OR($A56="",$D56="",Assumptions!$B$11&lt;&gt;"Assumptions valid"),"",IFERROR($D56*Assumptions!$B$4,""))</f>
        <v/>
      </c>
      <c r="K56" s="15">
        <f>IF(OR($A56="",$B56="",$C56="",$D56="",$E56="",$F56="",Assumptions!$B$11&lt;&gt;"Assumptions valid"),"",IFERROR(IF(OR($D56&lt;=0,$E56&lt;0,$F56&lt;0),"",SUM($I56:$J56,$E56:$F56)),""))</f>
        <v/>
      </c>
      <c r="L56" s="15">
        <f>IFERROR(IF(OR($K56="",$H56="",$H56&lt;0.1,$H56&gt;0.8),"",$K56/(1-$H56)),"")</f>
        <v/>
      </c>
      <c r="M56" s="15">
        <f>IFERROR(IF(OR($L56="",Assumptions!$B$6&lt;=0,Assumptions!$B$7&lt;0),"",MAX(Assumptions!$B$7,CEILING($L56,Assumptions!$B$6))),"")</f>
        <v/>
      </c>
      <c r="N56" s="15">
        <f>IF(OR($M56="",$K56=""),"",$M56-$K56)</f>
        <v/>
      </c>
      <c r="O56" s="34">
        <f>IFERROR(IF(OR($M56="",$M56=0,$K56=""),"",($M56-$K56)/$M56),"")</f>
        <v/>
      </c>
      <c r="P56" s="28">
        <f>IFERROR(IF(COUNTA($A56:$G56,$Q56)=0,"",IF(Assumptions!$B$11&lt;&gt;"Assumptions valid","Assumption error",IF(OR($A56="",$B56="",$C56="",$D56="",$E56="",$F56=""),"Incomplete",IF(OR(NOT(ISNUMBER($D56)),NOT(ISNUMBER($E56)),NOT(ISNUMBER($F56)),$D56&lt;=0,$E56&lt;0,$F56&lt;0,AND($G56&lt;&gt;"",OR(NOT(ISNUMBER($G56)),$G56&lt;0.1,$G56&gt;0.8))),"Invalid input",IF(COUNTIF($A$7:$A$106,$A56)&gt;1,"Duplicate ID",IF(OR($D56&gt;Assumptions!$B$8,$E56&gt;Assumptions!$B$9),"Review input",IF($G56&lt;&gt;"","Override used","Ready"))))))),"Invalid input")</f>
        <v/>
      </c>
      <c r="Q56" s="26" t="n"/>
    </row>
    <row r="57" ht="23" customHeight="1">
      <c r="A57" s="20" t="n"/>
      <c r="B57" s="20" t="n"/>
      <c r="C57" s="20" t="n"/>
      <c r="D57" s="31" t="n"/>
      <c r="E57" s="22" t="n"/>
      <c r="F57" s="22" t="n"/>
      <c r="G57" s="32" t="n"/>
      <c r="H57" s="33">
        <f>IF(OR($A57="",Assumptions!$B$11&lt;&gt;"Assumptions valid"),"",IF($G57="",Assumptions!$B$5,$G57))</f>
        <v/>
      </c>
      <c r="I57" s="12">
        <f>IF(OR($A57="",$D57="",Assumptions!$B$11&lt;&gt;"Assumptions valid"),"",IFERROR($D57*Assumptions!$B$3,""))</f>
        <v/>
      </c>
      <c r="J57" s="12">
        <f>IF(OR($A57="",$D57="",Assumptions!$B$11&lt;&gt;"Assumptions valid"),"",IFERROR($D57*Assumptions!$B$4,""))</f>
        <v/>
      </c>
      <c r="K57" s="12">
        <f>IF(OR($A57="",$B57="",$C57="",$D57="",$E57="",$F57="",Assumptions!$B$11&lt;&gt;"Assumptions valid"),"",IFERROR(IF(OR($D57&lt;=0,$E57&lt;0,$F57&lt;0),"",SUM($I57:$J57,$E57:$F57)),""))</f>
        <v/>
      </c>
      <c r="L57" s="12">
        <f>IFERROR(IF(OR($K57="",$H57="",$H57&lt;0.1,$H57&gt;0.8),"",$K57/(1-$H57)),"")</f>
        <v/>
      </c>
      <c r="M57" s="12">
        <f>IFERROR(IF(OR($L57="",Assumptions!$B$6&lt;=0,Assumptions!$B$7&lt;0),"",MAX(Assumptions!$B$7,CEILING($L57,Assumptions!$B$6))),"")</f>
        <v/>
      </c>
      <c r="N57" s="12">
        <f>IF(OR($M57="",$K57=""),"",$M57-$K57)</f>
        <v/>
      </c>
      <c r="O57" s="33">
        <f>IFERROR(IF(OR($M57="",$M57=0,$K57=""),"",($M57-$K57)/$M57),"")</f>
        <v/>
      </c>
      <c r="P57" s="25">
        <f>IFERROR(IF(COUNTA($A57:$G57,$Q57)=0,"",IF(Assumptions!$B$11&lt;&gt;"Assumptions valid","Assumption error",IF(OR($A57="",$B57="",$C57="",$D57="",$E57="",$F57=""),"Incomplete",IF(OR(NOT(ISNUMBER($D57)),NOT(ISNUMBER($E57)),NOT(ISNUMBER($F57)),$D57&lt;=0,$E57&lt;0,$F57&lt;0,AND($G57&lt;&gt;"",OR(NOT(ISNUMBER($G57)),$G57&lt;0.1,$G57&gt;0.8))),"Invalid input",IF(COUNTIF($A$7:$A$106,$A57)&gt;1,"Duplicate ID",IF(OR($D57&gt;Assumptions!$B$8,$E57&gt;Assumptions!$B$9),"Review input",IF($G57&lt;&gt;"","Override used","Ready"))))))),"Invalid input")</f>
        <v/>
      </c>
      <c r="Q57" s="26" t="n"/>
    </row>
    <row r="58" ht="23" customHeight="1">
      <c r="A58" s="20" t="n"/>
      <c r="B58" s="20" t="n"/>
      <c r="C58" s="20" t="n"/>
      <c r="D58" s="31" t="n"/>
      <c r="E58" s="22" t="n"/>
      <c r="F58" s="22" t="n"/>
      <c r="G58" s="32" t="n"/>
      <c r="H58" s="34">
        <f>IF(OR($A58="",Assumptions!$B$11&lt;&gt;"Assumptions valid"),"",IF($G58="",Assumptions!$B$5,$G58))</f>
        <v/>
      </c>
      <c r="I58" s="15">
        <f>IF(OR($A58="",$D58="",Assumptions!$B$11&lt;&gt;"Assumptions valid"),"",IFERROR($D58*Assumptions!$B$3,""))</f>
        <v/>
      </c>
      <c r="J58" s="15">
        <f>IF(OR($A58="",$D58="",Assumptions!$B$11&lt;&gt;"Assumptions valid"),"",IFERROR($D58*Assumptions!$B$4,""))</f>
        <v/>
      </c>
      <c r="K58" s="15">
        <f>IF(OR($A58="",$B58="",$C58="",$D58="",$E58="",$F58="",Assumptions!$B$11&lt;&gt;"Assumptions valid"),"",IFERROR(IF(OR($D58&lt;=0,$E58&lt;0,$F58&lt;0),"",SUM($I58:$J58,$E58:$F58)),""))</f>
        <v/>
      </c>
      <c r="L58" s="15">
        <f>IFERROR(IF(OR($K58="",$H58="",$H58&lt;0.1,$H58&gt;0.8),"",$K58/(1-$H58)),"")</f>
        <v/>
      </c>
      <c r="M58" s="15">
        <f>IFERROR(IF(OR($L58="",Assumptions!$B$6&lt;=0,Assumptions!$B$7&lt;0),"",MAX(Assumptions!$B$7,CEILING($L58,Assumptions!$B$6))),"")</f>
        <v/>
      </c>
      <c r="N58" s="15">
        <f>IF(OR($M58="",$K58=""),"",$M58-$K58)</f>
        <v/>
      </c>
      <c r="O58" s="34">
        <f>IFERROR(IF(OR($M58="",$M58=0,$K58=""),"",($M58-$K58)/$M58),"")</f>
        <v/>
      </c>
      <c r="P58" s="28">
        <f>IFERROR(IF(COUNTA($A58:$G58,$Q58)=0,"",IF(Assumptions!$B$11&lt;&gt;"Assumptions valid","Assumption error",IF(OR($A58="",$B58="",$C58="",$D58="",$E58="",$F58=""),"Incomplete",IF(OR(NOT(ISNUMBER($D58)),NOT(ISNUMBER($E58)),NOT(ISNUMBER($F58)),$D58&lt;=0,$E58&lt;0,$F58&lt;0,AND($G58&lt;&gt;"",OR(NOT(ISNUMBER($G58)),$G58&lt;0.1,$G58&gt;0.8))),"Invalid input",IF(COUNTIF($A$7:$A$106,$A58)&gt;1,"Duplicate ID",IF(OR($D58&gt;Assumptions!$B$8,$E58&gt;Assumptions!$B$9),"Review input",IF($G58&lt;&gt;"","Override used","Ready"))))))),"Invalid input")</f>
        <v/>
      </c>
      <c r="Q58" s="26" t="n"/>
    </row>
    <row r="59" ht="23" customHeight="1">
      <c r="A59" s="20" t="n"/>
      <c r="B59" s="20" t="n"/>
      <c r="C59" s="20" t="n"/>
      <c r="D59" s="31" t="n"/>
      <c r="E59" s="22" t="n"/>
      <c r="F59" s="22" t="n"/>
      <c r="G59" s="32" t="n"/>
      <c r="H59" s="33">
        <f>IF(OR($A59="",Assumptions!$B$11&lt;&gt;"Assumptions valid"),"",IF($G59="",Assumptions!$B$5,$G59))</f>
        <v/>
      </c>
      <c r="I59" s="12">
        <f>IF(OR($A59="",$D59="",Assumptions!$B$11&lt;&gt;"Assumptions valid"),"",IFERROR($D59*Assumptions!$B$3,""))</f>
        <v/>
      </c>
      <c r="J59" s="12">
        <f>IF(OR($A59="",$D59="",Assumptions!$B$11&lt;&gt;"Assumptions valid"),"",IFERROR($D59*Assumptions!$B$4,""))</f>
        <v/>
      </c>
      <c r="K59" s="12">
        <f>IF(OR($A59="",$B59="",$C59="",$D59="",$E59="",$F59="",Assumptions!$B$11&lt;&gt;"Assumptions valid"),"",IFERROR(IF(OR($D59&lt;=0,$E59&lt;0,$F59&lt;0),"",SUM($I59:$J59,$E59:$F59)),""))</f>
        <v/>
      </c>
      <c r="L59" s="12">
        <f>IFERROR(IF(OR($K59="",$H59="",$H59&lt;0.1,$H59&gt;0.8),"",$K59/(1-$H59)),"")</f>
        <v/>
      </c>
      <c r="M59" s="12">
        <f>IFERROR(IF(OR($L59="",Assumptions!$B$6&lt;=0,Assumptions!$B$7&lt;0),"",MAX(Assumptions!$B$7,CEILING($L59,Assumptions!$B$6))),"")</f>
        <v/>
      </c>
      <c r="N59" s="12">
        <f>IF(OR($M59="",$K59=""),"",$M59-$K59)</f>
        <v/>
      </c>
      <c r="O59" s="33">
        <f>IFERROR(IF(OR($M59="",$M59=0,$K59=""),"",($M59-$K59)/$M59),"")</f>
        <v/>
      </c>
      <c r="P59" s="25">
        <f>IFERROR(IF(COUNTA($A59:$G59,$Q59)=0,"",IF(Assumptions!$B$11&lt;&gt;"Assumptions valid","Assumption error",IF(OR($A59="",$B59="",$C59="",$D59="",$E59="",$F59=""),"Incomplete",IF(OR(NOT(ISNUMBER($D59)),NOT(ISNUMBER($E59)),NOT(ISNUMBER($F59)),$D59&lt;=0,$E59&lt;0,$F59&lt;0,AND($G59&lt;&gt;"",OR(NOT(ISNUMBER($G59)),$G59&lt;0.1,$G59&gt;0.8))),"Invalid input",IF(COUNTIF($A$7:$A$106,$A59)&gt;1,"Duplicate ID",IF(OR($D59&gt;Assumptions!$B$8,$E59&gt;Assumptions!$B$9),"Review input",IF($G59&lt;&gt;"","Override used","Ready"))))))),"Invalid input")</f>
        <v/>
      </c>
      <c r="Q59" s="26" t="n"/>
    </row>
    <row r="60" ht="23" customHeight="1">
      <c r="A60" s="20" t="n"/>
      <c r="B60" s="20" t="n"/>
      <c r="C60" s="20" t="n"/>
      <c r="D60" s="31" t="n"/>
      <c r="E60" s="22" t="n"/>
      <c r="F60" s="22" t="n"/>
      <c r="G60" s="32" t="n"/>
      <c r="H60" s="34">
        <f>IF(OR($A60="",Assumptions!$B$11&lt;&gt;"Assumptions valid"),"",IF($G60="",Assumptions!$B$5,$G60))</f>
        <v/>
      </c>
      <c r="I60" s="15">
        <f>IF(OR($A60="",$D60="",Assumptions!$B$11&lt;&gt;"Assumptions valid"),"",IFERROR($D60*Assumptions!$B$3,""))</f>
        <v/>
      </c>
      <c r="J60" s="15">
        <f>IF(OR($A60="",$D60="",Assumptions!$B$11&lt;&gt;"Assumptions valid"),"",IFERROR($D60*Assumptions!$B$4,""))</f>
        <v/>
      </c>
      <c r="K60" s="15">
        <f>IF(OR($A60="",$B60="",$C60="",$D60="",$E60="",$F60="",Assumptions!$B$11&lt;&gt;"Assumptions valid"),"",IFERROR(IF(OR($D60&lt;=0,$E60&lt;0,$F60&lt;0),"",SUM($I60:$J60,$E60:$F60)),""))</f>
        <v/>
      </c>
      <c r="L60" s="15">
        <f>IFERROR(IF(OR($K60="",$H60="",$H60&lt;0.1,$H60&gt;0.8),"",$K60/(1-$H60)),"")</f>
        <v/>
      </c>
      <c r="M60" s="15">
        <f>IFERROR(IF(OR($L60="",Assumptions!$B$6&lt;=0,Assumptions!$B$7&lt;0),"",MAX(Assumptions!$B$7,CEILING($L60,Assumptions!$B$6))),"")</f>
        <v/>
      </c>
      <c r="N60" s="15">
        <f>IF(OR($M60="",$K60=""),"",$M60-$K60)</f>
        <v/>
      </c>
      <c r="O60" s="34">
        <f>IFERROR(IF(OR($M60="",$M60=0,$K60=""),"",($M60-$K60)/$M60),"")</f>
        <v/>
      </c>
      <c r="P60" s="28">
        <f>IFERROR(IF(COUNTA($A60:$G60,$Q60)=0,"",IF(Assumptions!$B$11&lt;&gt;"Assumptions valid","Assumption error",IF(OR($A60="",$B60="",$C60="",$D60="",$E60="",$F60=""),"Incomplete",IF(OR(NOT(ISNUMBER($D60)),NOT(ISNUMBER($E60)),NOT(ISNUMBER($F60)),$D60&lt;=0,$E60&lt;0,$F60&lt;0,AND($G60&lt;&gt;"",OR(NOT(ISNUMBER($G60)),$G60&lt;0.1,$G60&gt;0.8))),"Invalid input",IF(COUNTIF($A$7:$A$106,$A60)&gt;1,"Duplicate ID",IF(OR($D60&gt;Assumptions!$B$8,$E60&gt;Assumptions!$B$9),"Review input",IF($G60&lt;&gt;"","Override used","Ready"))))))),"Invalid input")</f>
        <v/>
      </c>
      <c r="Q60" s="26" t="n"/>
    </row>
    <row r="61" ht="23" customHeight="1">
      <c r="A61" s="20" t="n"/>
      <c r="B61" s="20" t="n"/>
      <c r="C61" s="20" t="n"/>
      <c r="D61" s="31" t="n"/>
      <c r="E61" s="22" t="n"/>
      <c r="F61" s="22" t="n"/>
      <c r="G61" s="32" t="n"/>
      <c r="H61" s="33">
        <f>IF(OR($A61="",Assumptions!$B$11&lt;&gt;"Assumptions valid"),"",IF($G61="",Assumptions!$B$5,$G61))</f>
        <v/>
      </c>
      <c r="I61" s="12">
        <f>IF(OR($A61="",$D61="",Assumptions!$B$11&lt;&gt;"Assumptions valid"),"",IFERROR($D61*Assumptions!$B$3,""))</f>
        <v/>
      </c>
      <c r="J61" s="12">
        <f>IF(OR($A61="",$D61="",Assumptions!$B$11&lt;&gt;"Assumptions valid"),"",IFERROR($D61*Assumptions!$B$4,""))</f>
        <v/>
      </c>
      <c r="K61" s="12">
        <f>IF(OR($A61="",$B61="",$C61="",$D61="",$E61="",$F61="",Assumptions!$B$11&lt;&gt;"Assumptions valid"),"",IFERROR(IF(OR($D61&lt;=0,$E61&lt;0,$F61&lt;0),"",SUM($I61:$J61,$E61:$F61)),""))</f>
        <v/>
      </c>
      <c r="L61" s="12">
        <f>IFERROR(IF(OR($K61="",$H61="",$H61&lt;0.1,$H61&gt;0.8),"",$K61/(1-$H61)),"")</f>
        <v/>
      </c>
      <c r="M61" s="12">
        <f>IFERROR(IF(OR($L61="",Assumptions!$B$6&lt;=0,Assumptions!$B$7&lt;0),"",MAX(Assumptions!$B$7,CEILING($L61,Assumptions!$B$6))),"")</f>
        <v/>
      </c>
      <c r="N61" s="12">
        <f>IF(OR($M61="",$K61=""),"",$M61-$K61)</f>
        <v/>
      </c>
      <c r="O61" s="33">
        <f>IFERROR(IF(OR($M61="",$M61=0,$K61=""),"",($M61-$K61)/$M61),"")</f>
        <v/>
      </c>
      <c r="P61" s="25">
        <f>IFERROR(IF(COUNTA($A61:$G61,$Q61)=0,"",IF(Assumptions!$B$11&lt;&gt;"Assumptions valid","Assumption error",IF(OR($A61="",$B61="",$C61="",$D61="",$E61="",$F61=""),"Incomplete",IF(OR(NOT(ISNUMBER($D61)),NOT(ISNUMBER($E61)),NOT(ISNUMBER($F61)),$D61&lt;=0,$E61&lt;0,$F61&lt;0,AND($G61&lt;&gt;"",OR(NOT(ISNUMBER($G61)),$G61&lt;0.1,$G61&gt;0.8))),"Invalid input",IF(COUNTIF($A$7:$A$106,$A61)&gt;1,"Duplicate ID",IF(OR($D61&gt;Assumptions!$B$8,$E61&gt;Assumptions!$B$9),"Review input",IF($G61&lt;&gt;"","Override used","Ready"))))))),"Invalid input")</f>
        <v/>
      </c>
      <c r="Q61" s="26" t="n"/>
    </row>
    <row r="62" ht="23" customHeight="1">
      <c r="A62" s="20" t="n"/>
      <c r="B62" s="20" t="n"/>
      <c r="C62" s="20" t="n"/>
      <c r="D62" s="31" t="n"/>
      <c r="E62" s="22" t="n"/>
      <c r="F62" s="22" t="n"/>
      <c r="G62" s="32" t="n"/>
      <c r="H62" s="34">
        <f>IF(OR($A62="",Assumptions!$B$11&lt;&gt;"Assumptions valid"),"",IF($G62="",Assumptions!$B$5,$G62))</f>
        <v/>
      </c>
      <c r="I62" s="15">
        <f>IF(OR($A62="",$D62="",Assumptions!$B$11&lt;&gt;"Assumptions valid"),"",IFERROR($D62*Assumptions!$B$3,""))</f>
        <v/>
      </c>
      <c r="J62" s="15">
        <f>IF(OR($A62="",$D62="",Assumptions!$B$11&lt;&gt;"Assumptions valid"),"",IFERROR($D62*Assumptions!$B$4,""))</f>
        <v/>
      </c>
      <c r="K62" s="15">
        <f>IF(OR($A62="",$B62="",$C62="",$D62="",$E62="",$F62="",Assumptions!$B$11&lt;&gt;"Assumptions valid"),"",IFERROR(IF(OR($D62&lt;=0,$E62&lt;0,$F62&lt;0),"",SUM($I62:$J62,$E62:$F62)),""))</f>
        <v/>
      </c>
      <c r="L62" s="15">
        <f>IFERROR(IF(OR($K62="",$H62="",$H62&lt;0.1,$H62&gt;0.8),"",$K62/(1-$H62)),"")</f>
        <v/>
      </c>
      <c r="M62" s="15">
        <f>IFERROR(IF(OR($L62="",Assumptions!$B$6&lt;=0,Assumptions!$B$7&lt;0),"",MAX(Assumptions!$B$7,CEILING($L62,Assumptions!$B$6))),"")</f>
        <v/>
      </c>
      <c r="N62" s="15">
        <f>IF(OR($M62="",$K62=""),"",$M62-$K62)</f>
        <v/>
      </c>
      <c r="O62" s="34">
        <f>IFERROR(IF(OR($M62="",$M62=0,$K62=""),"",($M62-$K62)/$M62),"")</f>
        <v/>
      </c>
      <c r="P62" s="28">
        <f>IFERROR(IF(COUNTA($A62:$G62,$Q62)=0,"",IF(Assumptions!$B$11&lt;&gt;"Assumptions valid","Assumption error",IF(OR($A62="",$B62="",$C62="",$D62="",$E62="",$F62=""),"Incomplete",IF(OR(NOT(ISNUMBER($D62)),NOT(ISNUMBER($E62)),NOT(ISNUMBER($F62)),$D62&lt;=0,$E62&lt;0,$F62&lt;0,AND($G62&lt;&gt;"",OR(NOT(ISNUMBER($G62)),$G62&lt;0.1,$G62&gt;0.8))),"Invalid input",IF(COUNTIF($A$7:$A$106,$A62)&gt;1,"Duplicate ID",IF(OR($D62&gt;Assumptions!$B$8,$E62&gt;Assumptions!$B$9),"Review input",IF($G62&lt;&gt;"","Override used","Ready"))))))),"Invalid input")</f>
        <v/>
      </c>
      <c r="Q62" s="26" t="n"/>
    </row>
    <row r="63" ht="23" customHeight="1">
      <c r="A63" s="20" t="n"/>
      <c r="B63" s="20" t="n"/>
      <c r="C63" s="20" t="n"/>
      <c r="D63" s="31" t="n"/>
      <c r="E63" s="22" t="n"/>
      <c r="F63" s="22" t="n"/>
      <c r="G63" s="32" t="n"/>
      <c r="H63" s="33">
        <f>IF(OR($A63="",Assumptions!$B$11&lt;&gt;"Assumptions valid"),"",IF($G63="",Assumptions!$B$5,$G63))</f>
        <v/>
      </c>
      <c r="I63" s="12">
        <f>IF(OR($A63="",$D63="",Assumptions!$B$11&lt;&gt;"Assumptions valid"),"",IFERROR($D63*Assumptions!$B$3,""))</f>
        <v/>
      </c>
      <c r="J63" s="12">
        <f>IF(OR($A63="",$D63="",Assumptions!$B$11&lt;&gt;"Assumptions valid"),"",IFERROR($D63*Assumptions!$B$4,""))</f>
        <v/>
      </c>
      <c r="K63" s="12">
        <f>IF(OR($A63="",$B63="",$C63="",$D63="",$E63="",$F63="",Assumptions!$B$11&lt;&gt;"Assumptions valid"),"",IFERROR(IF(OR($D63&lt;=0,$E63&lt;0,$F63&lt;0),"",SUM($I63:$J63,$E63:$F63)),""))</f>
        <v/>
      </c>
      <c r="L63" s="12">
        <f>IFERROR(IF(OR($K63="",$H63="",$H63&lt;0.1,$H63&gt;0.8),"",$K63/(1-$H63)),"")</f>
        <v/>
      </c>
      <c r="M63" s="12">
        <f>IFERROR(IF(OR($L63="",Assumptions!$B$6&lt;=0,Assumptions!$B$7&lt;0),"",MAX(Assumptions!$B$7,CEILING($L63,Assumptions!$B$6))),"")</f>
        <v/>
      </c>
      <c r="N63" s="12">
        <f>IF(OR($M63="",$K63=""),"",$M63-$K63)</f>
        <v/>
      </c>
      <c r="O63" s="33">
        <f>IFERROR(IF(OR($M63="",$M63=0,$K63=""),"",($M63-$K63)/$M63),"")</f>
        <v/>
      </c>
      <c r="P63" s="25">
        <f>IFERROR(IF(COUNTA($A63:$G63,$Q63)=0,"",IF(Assumptions!$B$11&lt;&gt;"Assumptions valid","Assumption error",IF(OR($A63="",$B63="",$C63="",$D63="",$E63="",$F63=""),"Incomplete",IF(OR(NOT(ISNUMBER($D63)),NOT(ISNUMBER($E63)),NOT(ISNUMBER($F63)),$D63&lt;=0,$E63&lt;0,$F63&lt;0,AND($G63&lt;&gt;"",OR(NOT(ISNUMBER($G63)),$G63&lt;0.1,$G63&gt;0.8))),"Invalid input",IF(COUNTIF($A$7:$A$106,$A63)&gt;1,"Duplicate ID",IF(OR($D63&gt;Assumptions!$B$8,$E63&gt;Assumptions!$B$9),"Review input",IF($G63&lt;&gt;"","Override used","Ready"))))))),"Invalid input")</f>
        <v/>
      </c>
      <c r="Q63" s="26" t="n"/>
    </row>
    <row r="64" ht="23" customHeight="1">
      <c r="A64" s="20" t="n"/>
      <c r="B64" s="20" t="n"/>
      <c r="C64" s="20" t="n"/>
      <c r="D64" s="31" t="n"/>
      <c r="E64" s="22" t="n"/>
      <c r="F64" s="22" t="n"/>
      <c r="G64" s="32" t="n"/>
      <c r="H64" s="34">
        <f>IF(OR($A64="",Assumptions!$B$11&lt;&gt;"Assumptions valid"),"",IF($G64="",Assumptions!$B$5,$G64))</f>
        <v/>
      </c>
      <c r="I64" s="15">
        <f>IF(OR($A64="",$D64="",Assumptions!$B$11&lt;&gt;"Assumptions valid"),"",IFERROR($D64*Assumptions!$B$3,""))</f>
        <v/>
      </c>
      <c r="J64" s="15">
        <f>IF(OR($A64="",$D64="",Assumptions!$B$11&lt;&gt;"Assumptions valid"),"",IFERROR($D64*Assumptions!$B$4,""))</f>
        <v/>
      </c>
      <c r="K64" s="15">
        <f>IF(OR($A64="",$B64="",$C64="",$D64="",$E64="",$F64="",Assumptions!$B$11&lt;&gt;"Assumptions valid"),"",IFERROR(IF(OR($D64&lt;=0,$E64&lt;0,$F64&lt;0),"",SUM($I64:$J64,$E64:$F64)),""))</f>
        <v/>
      </c>
      <c r="L64" s="15">
        <f>IFERROR(IF(OR($K64="",$H64="",$H64&lt;0.1,$H64&gt;0.8),"",$K64/(1-$H64)),"")</f>
        <v/>
      </c>
      <c r="M64" s="15">
        <f>IFERROR(IF(OR($L64="",Assumptions!$B$6&lt;=0,Assumptions!$B$7&lt;0),"",MAX(Assumptions!$B$7,CEILING($L64,Assumptions!$B$6))),"")</f>
        <v/>
      </c>
      <c r="N64" s="15">
        <f>IF(OR($M64="",$K64=""),"",$M64-$K64)</f>
        <v/>
      </c>
      <c r="O64" s="34">
        <f>IFERROR(IF(OR($M64="",$M64=0,$K64=""),"",($M64-$K64)/$M64),"")</f>
        <v/>
      </c>
      <c r="P64" s="28">
        <f>IFERROR(IF(COUNTA($A64:$G64,$Q64)=0,"",IF(Assumptions!$B$11&lt;&gt;"Assumptions valid","Assumption error",IF(OR($A64="",$B64="",$C64="",$D64="",$E64="",$F64=""),"Incomplete",IF(OR(NOT(ISNUMBER($D64)),NOT(ISNUMBER($E64)),NOT(ISNUMBER($F64)),$D64&lt;=0,$E64&lt;0,$F64&lt;0,AND($G64&lt;&gt;"",OR(NOT(ISNUMBER($G64)),$G64&lt;0.1,$G64&gt;0.8))),"Invalid input",IF(COUNTIF($A$7:$A$106,$A64)&gt;1,"Duplicate ID",IF(OR($D64&gt;Assumptions!$B$8,$E64&gt;Assumptions!$B$9),"Review input",IF($G64&lt;&gt;"","Override used","Ready"))))))),"Invalid input")</f>
        <v/>
      </c>
      <c r="Q64" s="26" t="n"/>
    </row>
    <row r="65" ht="23" customHeight="1">
      <c r="A65" s="20" t="n"/>
      <c r="B65" s="20" t="n"/>
      <c r="C65" s="20" t="n"/>
      <c r="D65" s="31" t="n"/>
      <c r="E65" s="22" t="n"/>
      <c r="F65" s="22" t="n"/>
      <c r="G65" s="32" t="n"/>
      <c r="H65" s="33">
        <f>IF(OR($A65="",Assumptions!$B$11&lt;&gt;"Assumptions valid"),"",IF($G65="",Assumptions!$B$5,$G65))</f>
        <v/>
      </c>
      <c r="I65" s="12">
        <f>IF(OR($A65="",$D65="",Assumptions!$B$11&lt;&gt;"Assumptions valid"),"",IFERROR($D65*Assumptions!$B$3,""))</f>
        <v/>
      </c>
      <c r="J65" s="12">
        <f>IF(OR($A65="",$D65="",Assumptions!$B$11&lt;&gt;"Assumptions valid"),"",IFERROR($D65*Assumptions!$B$4,""))</f>
        <v/>
      </c>
      <c r="K65" s="12">
        <f>IF(OR($A65="",$B65="",$C65="",$D65="",$E65="",$F65="",Assumptions!$B$11&lt;&gt;"Assumptions valid"),"",IFERROR(IF(OR($D65&lt;=0,$E65&lt;0,$F65&lt;0),"",SUM($I65:$J65,$E65:$F65)),""))</f>
        <v/>
      </c>
      <c r="L65" s="12">
        <f>IFERROR(IF(OR($K65="",$H65="",$H65&lt;0.1,$H65&gt;0.8),"",$K65/(1-$H65)),"")</f>
        <v/>
      </c>
      <c r="M65" s="12">
        <f>IFERROR(IF(OR($L65="",Assumptions!$B$6&lt;=0,Assumptions!$B$7&lt;0),"",MAX(Assumptions!$B$7,CEILING($L65,Assumptions!$B$6))),"")</f>
        <v/>
      </c>
      <c r="N65" s="12">
        <f>IF(OR($M65="",$K65=""),"",$M65-$K65)</f>
        <v/>
      </c>
      <c r="O65" s="33">
        <f>IFERROR(IF(OR($M65="",$M65=0,$K65=""),"",($M65-$K65)/$M65),"")</f>
        <v/>
      </c>
      <c r="P65" s="25">
        <f>IFERROR(IF(COUNTA($A65:$G65,$Q65)=0,"",IF(Assumptions!$B$11&lt;&gt;"Assumptions valid","Assumption error",IF(OR($A65="",$B65="",$C65="",$D65="",$E65="",$F65=""),"Incomplete",IF(OR(NOT(ISNUMBER($D65)),NOT(ISNUMBER($E65)),NOT(ISNUMBER($F65)),$D65&lt;=0,$E65&lt;0,$F65&lt;0,AND($G65&lt;&gt;"",OR(NOT(ISNUMBER($G65)),$G65&lt;0.1,$G65&gt;0.8))),"Invalid input",IF(COUNTIF($A$7:$A$106,$A65)&gt;1,"Duplicate ID",IF(OR($D65&gt;Assumptions!$B$8,$E65&gt;Assumptions!$B$9),"Review input",IF($G65&lt;&gt;"","Override used","Ready"))))))),"Invalid input")</f>
        <v/>
      </c>
      <c r="Q65" s="26" t="n"/>
    </row>
    <row r="66" ht="23" customHeight="1">
      <c r="A66" s="20" t="n"/>
      <c r="B66" s="20" t="n"/>
      <c r="C66" s="20" t="n"/>
      <c r="D66" s="31" t="n"/>
      <c r="E66" s="22" t="n"/>
      <c r="F66" s="22" t="n"/>
      <c r="G66" s="32" t="n"/>
      <c r="H66" s="34">
        <f>IF(OR($A66="",Assumptions!$B$11&lt;&gt;"Assumptions valid"),"",IF($G66="",Assumptions!$B$5,$G66))</f>
        <v/>
      </c>
      <c r="I66" s="15">
        <f>IF(OR($A66="",$D66="",Assumptions!$B$11&lt;&gt;"Assumptions valid"),"",IFERROR($D66*Assumptions!$B$3,""))</f>
        <v/>
      </c>
      <c r="J66" s="15">
        <f>IF(OR($A66="",$D66="",Assumptions!$B$11&lt;&gt;"Assumptions valid"),"",IFERROR($D66*Assumptions!$B$4,""))</f>
        <v/>
      </c>
      <c r="K66" s="15">
        <f>IF(OR($A66="",$B66="",$C66="",$D66="",$E66="",$F66="",Assumptions!$B$11&lt;&gt;"Assumptions valid"),"",IFERROR(IF(OR($D66&lt;=0,$E66&lt;0,$F66&lt;0),"",SUM($I66:$J66,$E66:$F66)),""))</f>
        <v/>
      </c>
      <c r="L66" s="15">
        <f>IFERROR(IF(OR($K66="",$H66="",$H66&lt;0.1,$H66&gt;0.8),"",$K66/(1-$H66)),"")</f>
        <v/>
      </c>
      <c r="M66" s="15">
        <f>IFERROR(IF(OR($L66="",Assumptions!$B$6&lt;=0,Assumptions!$B$7&lt;0),"",MAX(Assumptions!$B$7,CEILING($L66,Assumptions!$B$6))),"")</f>
        <v/>
      </c>
      <c r="N66" s="15">
        <f>IF(OR($M66="",$K66=""),"",$M66-$K66)</f>
        <v/>
      </c>
      <c r="O66" s="34">
        <f>IFERROR(IF(OR($M66="",$M66=0,$K66=""),"",($M66-$K66)/$M66),"")</f>
        <v/>
      </c>
      <c r="P66" s="28">
        <f>IFERROR(IF(COUNTA($A66:$G66,$Q66)=0,"",IF(Assumptions!$B$11&lt;&gt;"Assumptions valid","Assumption error",IF(OR($A66="",$B66="",$C66="",$D66="",$E66="",$F66=""),"Incomplete",IF(OR(NOT(ISNUMBER($D66)),NOT(ISNUMBER($E66)),NOT(ISNUMBER($F66)),$D66&lt;=0,$E66&lt;0,$F66&lt;0,AND($G66&lt;&gt;"",OR(NOT(ISNUMBER($G66)),$G66&lt;0.1,$G66&gt;0.8))),"Invalid input",IF(COUNTIF($A$7:$A$106,$A66)&gt;1,"Duplicate ID",IF(OR($D66&gt;Assumptions!$B$8,$E66&gt;Assumptions!$B$9),"Review input",IF($G66&lt;&gt;"","Override used","Ready"))))))),"Invalid input")</f>
        <v/>
      </c>
      <c r="Q66" s="26" t="n"/>
    </row>
    <row r="67" ht="23" customHeight="1">
      <c r="A67" s="20" t="n"/>
      <c r="B67" s="20" t="n"/>
      <c r="C67" s="20" t="n"/>
      <c r="D67" s="31" t="n"/>
      <c r="E67" s="22" t="n"/>
      <c r="F67" s="22" t="n"/>
      <c r="G67" s="32" t="n"/>
      <c r="H67" s="33">
        <f>IF(OR($A67="",Assumptions!$B$11&lt;&gt;"Assumptions valid"),"",IF($G67="",Assumptions!$B$5,$G67))</f>
        <v/>
      </c>
      <c r="I67" s="12">
        <f>IF(OR($A67="",$D67="",Assumptions!$B$11&lt;&gt;"Assumptions valid"),"",IFERROR($D67*Assumptions!$B$3,""))</f>
        <v/>
      </c>
      <c r="J67" s="12">
        <f>IF(OR($A67="",$D67="",Assumptions!$B$11&lt;&gt;"Assumptions valid"),"",IFERROR($D67*Assumptions!$B$4,""))</f>
        <v/>
      </c>
      <c r="K67" s="12">
        <f>IF(OR($A67="",$B67="",$C67="",$D67="",$E67="",$F67="",Assumptions!$B$11&lt;&gt;"Assumptions valid"),"",IFERROR(IF(OR($D67&lt;=0,$E67&lt;0,$F67&lt;0),"",SUM($I67:$J67,$E67:$F67)),""))</f>
        <v/>
      </c>
      <c r="L67" s="12">
        <f>IFERROR(IF(OR($K67="",$H67="",$H67&lt;0.1,$H67&gt;0.8),"",$K67/(1-$H67)),"")</f>
        <v/>
      </c>
      <c r="M67" s="12">
        <f>IFERROR(IF(OR($L67="",Assumptions!$B$6&lt;=0,Assumptions!$B$7&lt;0),"",MAX(Assumptions!$B$7,CEILING($L67,Assumptions!$B$6))),"")</f>
        <v/>
      </c>
      <c r="N67" s="12">
        <f>IF(OR($M67="",$K67=""),"",$M67-$K67)</f>
        <v/>
      </c>
      <c r="O67" s="33">
        <f>IFERROR(IF(OR($M67="",$M67=0,$K67=""),"",($M67-$K67)/$M67),"")</f>
        <v/>
      </c>
      <c r="P67" s="25">
        <f>IFERROR(IF(COUNTA($A67:$G67,$Q67)=0,"",IF(Assumptions!$B$11&lt;&gt;"Assumptions valid","Assumption error",IF(OR($A67="",$B67="",$C67="",$D67="",$E67="",$F67=""),"Incomplete",IF(OR(NOT(ISNUMBER($D67)),NOT(ISNUMBER($E67)),NOT(ISNUMBER($F67)),$D67&lt;=0,$E67&lt;0,$F67&lt;0,AND($G67&lt;&gt;"",OR(NOT(ISNUMBER($G67)),$G67&lt;0.1,$G67&gt;0.8))),"Invalid input",IF(COUNTIF($A$7:$A$106,$A67)&gt;1,"Duplicate ID",IF(OR($D67&gt;Assumptions!$B$8,$E67&gt;Assumptions!$B$9),"Review input",IF($G67&lt;&gt;"","Override used","Ready"))))))),"Invalid input")</f>
        <v/>
      </c>
      <c r="Q67" s="26" t="n"/>
    </row>
    <row r="68" ht="23" customHeight="1">
      <c r="A68" s="20" t="n"/>
      <c r="B68" s="20" t="n"/>
      <c r="C68" s="20" t="n"/>
      <c r="D68" s="31" t="n"/>
      <c r="E68" s="22" t="n"/>
      <c r="F68" s="22" t="n"/>
      <c r="G68" s="32" t="n"/>
      <c r="H68" s="34">
        <f>IF(OR($A68="",Assumptions!$B$11&lt;&gt;"Assumptions valid"),"",IF($G68="",Assumptions!$B$5,$G68))</f>
        <v/>
      </c>
      <c r="I68" s="15">
        <f>IF(OR($A68="",$D68="",Assumptions!$B$11&lt;&gt;"Assumptions valid"),"",IFERROR($D68*Assumptions!$B$3,""))</f>
        <v/>
      </c>
      <c r="J68" s="15">
        <f>IF(OR($A68="",$D68="",Assumptions!$B$11&lt;&gt;"Assumptions valid"),"",IFERROR($D68*Assumptions!$B$4,""))</f>
        <v/>
      </c>
      <c r="K68" s="15">
        <f>IF(OR($A68="",$B68="",$C68="",$D68="",$E68="",$F68="",Assumptions!$B$11&lt;&gt;"Assumptions valid"),"",IFERROR(IF(OR($D68&lt;=0,$E68&lt;0,$F68&lt;0),"",SUM($I68:$J68,$E68:$F68)),""))</f>
        <v/>
      </c>
      <c r="L68" s="15">
        <f>IFERROR(IF(OR($K68="",$H68="",$H68&lt;0.1,$H68&gt;0.8),"",$K68/(1-$H68)),"")</f>
        <v/>
      </c>
      <c r="M68" s="15">
        <f>IFERROR(IF(OR($L68="",Assumptions!$B$6&lt;=0,Assumptions!$B$7&lt;0),"",MAX(Assumptions!$B$7,CEILING($L68,Assumptions!$B$6))),"")</f>
        <v/>
      </c>
      <c r="N68" s="15">
        <f>IF(OR($M68="",$K68=""),"",$M68-$K68)</f>
        <v/>
      </c>
      <c r="O68" s="34">
        <f>IFERROR(IF(OR($M68="",$M68=0,$K68=""),"",($M68-$K68)/$M68),"")</f>
        <v/>
      </c>
      <c r="P68" s="28">
        <f>IFERROR(IF(COUNTA($A68:$G68,$Q68)=0,"",IF(Assumptions!$B$11&lt;&gt;"Assumptions valid","Assumption error",IF(OR($A68="",$B68="",$C68="",$D68="",$E68="",$F68=""),"Incomplete",IF(OR(NOT(ISNUMBER($D68)),NOT(ISNUMBER($E68)),NOT(ISNUMBER($F68)),$D68&lt;=0,$E68&lt;0,$F68&lt;0,AND($G68&lt;&gt;"",OR(NOT(ISNUMBER($G68)),$G68&lt;0.1,$G68&gt;0.8))),"Invalid input",IF(COUNTIF($A$7:$A$106,$A68)&gt;1,"Duplicate ID",IF(OR($D68&gt;Assumptions!$B$8,$E68&gt;Assumptions!$B$9),"Review input",IF($G68&lt;&gt;"","Override used","Ready"))))))),"Invalid input")</f>
        <v/>
      </c>
      <c r="Q68" s="26" t="n"/>
    </row>
    <row r="69" ht="23" customHeight="1">
      <c r="A69" s="20" t="n"/>
      <c r="B69" s="20" t="n"/>
      <c r="C69" s="20" t="n"/>
      <c r="D69" s="31" t="n"/>
      <c r="E69" s="22" t="n"/>
      <c r="F69" s="22" t="n"/>
      <c r="G69" s="32" t="n"/>
      <c r="H69" s="33">
        <f>IF(OR($A69="",Assumptions!$B$11&lt;&gt;"Assumptions valid"),"",IF($G69="",Assumptions!$B$5,$G69))</f>
        <v/>
      </c>
      <c r="I69" s="12">
        <f>IF(OR($A69="",$D69="",Assumptions!$B$11&lt;&gt;"Assumptions valid"),"",IFERROR($D69*Assumptions!$B$3,""))</f>
        <v/>
      </c>
      <c r="J69" s="12">
        <f>IF(OR($A69="",$D69="",Assumptions!$B$11&lt;&gt;"Assumptions valid"),"",IFERROR($D69*Assumptions!$B$4,""))</f>
        <v/>
      </c>
      <c r="K69" s="12">
        <f>IF(OR($A69="",$B69="",$C69="",$D69="",$E69="",$F69="",Assumptions!$B$11&lt;&gt;"Assumptions valid"),"",IFERROR(IF(OR($D69&lt;=0,$E69&lt;0,$F69&lt;0),"",SUM($I69:$J69,$E69:$F69)),""))</f>
        <v/>
      </c>
      <c r="L69" s="12">
        <f>IFERROR(IF(OR($K69="",$H69="",$H69&lt;0.1,$H69&gt;0.8),"",$K69/(1-$H69)),"")</f>
        <v/>
      </c>
      <c r="M69" s="12">
        <f>IFERROR(IF(OR($L69="",Assumptions!$B$6&lt;=0,Assumptions!$B$7&lt;0),"",MAX(Assumptions!$B$7,CEILING($L69,Assumptions!$B$6))),"")</f>
        <v/>
      </c>
      <c r="N69" s="12">
        <f>IF(OR($M69="",$K69=""),"",$M69-$K69)</f>
        <v/>
      </c>
      <c r="O69" s="33">
        <f>IFERROR(IF(OR($M69="",$M69=0,$K69=""),"",($M69-$K69)/$M69),"")</f>
        <v/>
      </c>
      <c r="P69" s="25">
        <f>IFERROR(IF(COUNTA($A69:$G69,$Q69)=0,"",IF(Assumptions!$B$11&lt;&gt;"Assumptions valid","Assumption error",IF(OR($A69="",$B69="",$C69="",$D69="",$E69="",$F69=""),"Incomplete",IF(OR(NOT(ISNUMBER($D69)),NOT(ISNUMBER($E69)),NOT(ISNUMBER($F69)),$D69&lt;=0,$E69&lt;0,$F69&lt;0,AND($G69&lt;&gt;"",OR(NOT(ISNUMBER($G69)),$G69&lt;0.1,$G69&gt;0.8))),"Invalid input",IF(COUNTIF($A$7:$A$106,$A69)&gt;1,"Duplicate ID",IF(OR($D69&gt;Assumptions!$B$8,$E69&gt;Assumptions!$B$9),"Review input",IF($G69&lt;&gt;"","Override used","Ready"))))))),"Invalid input")</f>
        <v/>
      </c>
      <c r="Q69" s="26" t="n"/>
    </row>
    <row r="70" ht="23" customHeight="1">
      <c r="A70" s="20" t="n"/>
      <c r="B70" s="20" t="n"/>
      <c r="C70" s="20" t="n"/>
      <c r="D70" s="31" t="n"/>
      <c r="E70" s="22" t="n"/>
      <c r="F70" s="22" t="n"/>
      <c r="G70" s="32" t="n"/>
      <c r="H70" s="34">
        <f>IF(OR($A70="",Assumptions!$B$11&lt;&gt;"Assumptions valid"),"",IF($G70="",Assumptions!$B$5,$G70))</f>
        <v/>
      </c>
      <c r="I70" s="15">
        <f>IF(OR($A70="",$D70="",Assumptions!$B$11&lt;&gt;"Assumptions valid"),"",IFERROR($D70*Assumptions!$B$3,""))</f>
        <v/>
      </c>
      <c r="J70" s="15">
        <f>IF(OR($A70="",$D70="",Assumptions!$B$11&lt;&gt;"Assumptions valid"),"",IFERROR($D70*Assumptions!$B$4,""))</f>
        <v/>
      </c>
      <c r="K70" s="15">
        <f>IF(OR($A70="",$B70="",$C70="",$D70="",$E70="",$F70="",Assumptions!$B$11&lt;&gt;"Assumptions valid"),"",IFERROR(IF(OR($D70&lt;=0,$E70&lt;0,$F70&lt;0),"",SUM($I70:$J70,$E70:$F70)),""))</f>
        <v/>
      </c>
      <c r="L70" s="15">
        <f>IFERROR(IF(OR($K70="",$H70="",$H70&lt;0.1,$H70&gt;0.8),"",$K70/(1-$H70)),"")</f>
        <v/>
      </c>
      <c r="M70" s="15">
        <f>IFERROR(IF(OR($L70="",Assumptions!$B$6&lt;=0,Assumptions!$B$7&lt;0),"",MAX(Assumptions!$B$7,CEILING($L70,Assumptions!$B$6))),"")</f>
        <v/>
      </c>
      <c r="N70" s="15">
        <f>IF(OR($M70="",$K70=""),"",$M70-$K70)</f>
        <v/>
      </c>
      <c r="O70" s="34">
        <f>IFERROR(IF(OR($M70="",$M70=0,$K70=""),"",($M70-$K70)/$M70),"")</f>
        <v/>
      </c>
      <c r="P70" s="28">
        <f>IFERROR(IF(COUNTA($A70:$G70,$Q70)=0,"",IF(Assumptions!$B$11&lt;&gt;"Assumptions valid","Assumption error",IF(OR($A70="",$B70="",$C70="",$D70="",$E70="",$F70=""),"Incomplete",IF(OR(NOT(ISNUMBER($D70)),NOT(ISNUMBER($E70)),NOT(ISNUMBER($F70)),$D70&lt;=0,$E70&lt;0,$F70&lt;0,AND($G70&lt;&gt;"",OR(NOT(ISNUMBER($G70)),$G70&lt;0.1,$G70&gt;0.8))),"Invalid input",IF(COUNTIF($A$7:$A$106,$A70)&gt;1,"Duplicate ID",IF(OR($D70&gt;Assumptions!$B$8,$E70&gt;Assumptions!$B$9),"Review input",IF($G70&lt;&gt;"","Override used","Ready"))))))),"Invalid input")</f>
        <v/>
      </c>
      <c r="Q70" s="26" t="n"/>
    </row>
    <row r="71" ht="23" customHeight="1">
      <c r="A71" s="20" t="n"/>
      <c r="B71" s="20" t="n"/>
      <c r="C71" s="20" t="n"/>
      <c r="D71" s="31" t="n"/>
      <c r="E71" s="22" t="n"/>
      <c r="F71" s="22" t="n"/>
      <c r="G71" s="32" t="n"/>
      <c r="H71" s="33">
        <f>IF(OR($A71="",Assumptions!$B$11&lt;&gt;"Assumptions valid"),"",IF($G71="",Assumptions!$B$5,$G71))</f>
        <v/>
      </c>
      <c r="I71" s="12">
        <f>IF(OR($A71="",$D71="",Assumptions!$B$11&lt;&gt;"Assumptions valid"),"",IFERROR($D71*Assumptions!$B$3,""))</f>
        <v/>
      </c>
      <c r="J71" s="12">
        <f>IF(OR($A71="",$D71="",Assumptions!$B$11&lt;&gt;"Assumptions valid"),"",IFERROR($D71*Assumptions!$B$4,""))</f>
        <v/>
      </c>
      <c r="K71" s="12">
        <f>IF(OR($A71="",$B71="",$C71="",$D71="",$E71="",$F71="",Assumptions!$B$11&lt;&gt;"Assumptions valid"),"",IFERROR(IF(OR($D71&lt;=0,$E71&lt;0,$F71&lt;0),"",SUM($I71:$J71,$E71:$F71)),""))</f>
        <v/>
      </c>
      <c r="L71" s="12">
        <f>IFERROR(IF(OR($K71="",$H71="",$H71&lt;0.1,$H71&gt;0.8),"",$K71/(1-$H71)),"")</f>
        <v/>
      </c>
      <c r="M71" s="12">
        <f>IFERROR(IF(OR($L71="",Assumptions!$B$6&lt;=0,Assumptions!$B$7&lt;0),"",MAX(Assumptions!$B$7,CEILING($L71,Assumptions!$B$6))),"")</f>
        <v/>
      </c>
      <c r="N71" s="12">
        <f>IF(OR($M71="",$K71=""),"",$M71-$K71)</f>
        <v/>
      </c>
      <c r="O71" s="33">
        <f>IFERROR(IF(OR($M71="",$M71=0,$K71=""),"",($M71-$K71)/$M71),"")</f>
        <v/>
      </c>
      <c r="P71" s="25">
        <f>IFERROR(IF(COUNTA($A71:$G71,$Q71)=0,"",IF(Assumptions!$B$11&lt;&gt;"Assumptions valid","Assumption error",IF(OR($A71="",$B71="",$C71="",$D71="",$E71="",$F71=""),"Incomplete",IF(OR(NOT(ISNUMBER($D71)),NOT(ISNUMBER($E71)),NOT(ISNUMBER($F71)),$D71&lt;=0,$E71&lt;0,$F71&lt;0,AND($G71&lt;&gt;"",OR(NOT(ISNUMBER($G71)),$G71&lt;0.1,$G71&gt;0.8))),"Invalid input",IF(COUNTIF($A$7:$A$106,$A71)&gt;1,"Duplicate ID",IF(OR($D71&gt;Assumptions!$B$8,$E71&gt;Assumptions!$B$9),"Review input",IF($G71&lt;&gt;"","Override used","Ready"))))))),"Invalid input")</f>
        <v/>
      </c>
      <c r="Q71" s="26" t="n"/>
    </row>
    <row r="72" ht="23" customHeight="1">
      <c r="A72" s="20" t="n"/>
      <c r="B72" s="20" t="n"/>
      <c r="C72" s="20" t="n"/>
      <c r="D72" s="31" t="n"/>
      <c r="E72" s="22" t="n"/>
      <c r="F72" s="22" t="n"/>
      <c r="G72" s="32" t="n"/>
      <c r="H72" s="34">
        <f>IF(OR($A72="",Assumptions!$B$11&lt;&gt;"Assumptions valid"),"",IF($G72="",Assumptions!$B$5,$G72))</f>
        <v/>
      </c>
      <c r="I72" s="15">
        <f>IF(OR($A72="",$D72="",Assumptions!$B$11&lt;&gt;"Assumptions valid"),"",IFERROR($D72*Assumptions!$B$3,""))</f>
        <v/>
      </c>
      <c r="J72" s="15">
        <f>IF(OR($A72="",$D72="",Assumptions!$B$11&lt;&gt;"Assumptions valid"),"",IFERROR($D72*Assumptions!$B$4,""))</f>
        <v/>
      </c>
      <c r="K72" s="15">
        <f>IF(OR($A72="",$B72="",$C72="",$D72="",$E72="",$F72="",Assumptions!$B$11&lt;&gt;"Assumptions valid"),"",IFERROR(IF(OR($D72&lt;=0,$E72&lt;0,$F72&lt;0),"",SUM($I72:$J72,$E72:$F72)),""))</f>
        <v/>
      </c>
      <c r="L72" s="15">
        <f>IFERROR(IF(OR($K72="",$H72="",$H72&lt;0.1,$H72&gt;0.8),"",$K72/(1-$H72)),"")</f>
        <v/>
      </c>
      <c r="M72" s="15">
        <f>IFERROR(IF(OR($L72="",Assumptions!$B$6&lt;=0,Assumptions!$B$7&lt;0),"",MAX(Assumptions!$B$7,CEILING($L72,Assumptions!$B$6))),"")</f>
        <v/>
      </c>
      <c r="N72" s="15">
        <f>IF(OR($M72="",$K72=""),"",$M72-$K72)</f>
        <v/>
      </c>
      <c r="O72" s="34">
        <f>IFERROR(IF(OR($M72="",$M72=0,$K72=""),"",($M72-$K72)/$M72),"")</f>
        <v/>
      </c>
      <c r="P72" s="28">
        <f>IFERROR(IF(COUNTA($A72:$G72,$Q72)=0,"",IF(Assumptions!$B$11&lt;&gt;"Assumptions valid","Assumption error",IF(OR($A72="",$B72="",$C72="",$D72="",$E72="",$F72=""),"Incomplete",IF(OR(NOT(ISNUMBER($D72)),NOT(ISNUMBER($E72)),NOT(ISNUMBER($F72)),$D72&lt;=0,$E72&lt;0,$F72&lt;0,AND($G72&lt;&gt;"",OR(NOT(ISNUMBER($G72)),$G72&lt;0.1,$G72&gt;0.8))),"Invalid input",IF(COUNTIF($A$7:$A$106,$A72)&gt;1,"Duplicate ID",IF(OR($D72&gt;Assumptions!$B$8,$E72&gt;Assumptions!$B$9),"Review input",IF($G72&lt;&gt;"","Override used","Ready"))))))),"Invalid input")</f>
        <v/>
      </c>
      <c r="Q72" s="26" t="n"/>
    </row>
    <row r="73" ht="23" customHeight="1">
      <c r="A73" s="20" t="n"/>
      <c r="B73" s="20" t="n"/>
      <c r="C73" s="20" t="n"/>
      <c r="D73" s="31" t="n"/>
      <c r="E73" s="22" t="n"/>
      <c r="F73" s="22" t="n"/>
      <c r="G73" s="32" t="n"/>
      <c r="H73" s="33">
        <f>IF(OR($A73="",Assumptions!$B$11&lt;&gt;"Assumptions valid"),"",IF($G73="",Assumptions!$B$5,$G73))</f>
        <v/>
      </c>
      <c r="I73" s="12">
        <f>IF(OR($A73="",$D73="",Assumptions!$B$11&lt;&gt;"Assumptions valid"),"",IFERROR($D73*Assumptions!$B$3,""))</f>
        <v/>
      </c>
      <c r="J73" s="12">
        <f>IF(OR($A73="",$D73="",Assumptions!$B$11&lt;&gt;"Assumptions valid"),"",IFERROR($D73*Assumptions!$B$4,""))</f>
        <v/>
      </c>
      <c r="K73" s="12">
        <f>IF(OR($A73="",$B73="",$C73="",$D73="",$E73="",$F73="",Assumptions!$B$11&lt;&gt;"Assumptions valid"),"",IFERROR(IF(OR($D73&lt;=0,$E73&lt;0,$F73&lt;0),"",SUM($I73:$J73,$E73:$F73)),""))</f>
        <v/>
      </c>
      <c r="L73" s="12">
        <f>IFERROR(IF(OR($K73="",$H73="",$H73&lt;0.1,$H73&gt;0.8),"",$K73/(1-$H73)),"")</f>
        <v/>
      </c>
      <c r="M73" s="12">
        <f>IFERROR(IF(OR($L73="",Assumptions!$B$6&lt;=0,Assumptions!$B$7&lt;0),"",MAX(Assumptions!$B$7,CEILING($L73,Assumptions!$B$6))),"")</f>
        <v/>
      </c>
      <c r="N73" s="12">
        <f>IF(OR($M73="",$K73=""),"",$M73-$K73)</f>
        <v/>
      </c>
      <c r="O73" s="33">
        <f>IFERROR(IF(OR($M73="",$M73=0,$K73=""),"",($M73-$K73)/$M73),"")</f>
        <v/>
      </c>
      <c r="P73" s="25">
        <f>IFERROR(IF(COUNTA($A73:$G73,$Q73)=0,"",IF(Assumptions!$B$11&lt;&gt;"Assumptions valid","Assumption error",IF(OR($A73="",$B73="",$C73="",$D73="",$E73="",$F73=""),"Incomplete",IF(OR(NOT(ISNUMBER($D73)),NOT(ISNUMBER($E73)),NOT(ISNUMBER($F73)),$D73&lt;=0,$E73&lt;0,$F73&lt;0,AND($G73&lt;&gt;"",OR(NOT(ISNUMBER($G73)),$G73&lt;0.1,$G73&gt;0.8))),"Invalid input",IF(COUNTIF($A$7:$A$106,$A73)&gt;1,"Duplicate ID",IF(OR($D73&gt;Assumptions!$B$8,$E73&gt;Assumptions!$B$9),"Review input",IF($G73&lt;&gt;"","Override used","Ready"))))))),"Invalid input")</f>
        <v/>
      </c>
      <c r="Q73" s="26" t="n"/>
    </row>
    <row r="74" ht="23" customHeight="1">
      <c r="A74" s="20" t="n"/>
      <c r="B74" s="20" t="n"/>
      <c r="C74" s="20" t="n"/>
      <c r="D74" s="31" t="n"/>
      <c r="E74" s="22" t="n"/>
      <c r="F74" s="22" t="n"/>
      <c r="G74" s="32" t="n"/>
      <c r="H74" s="34">
        <f>IF(OR($A74="",Assumptions!$B$11&lt;&gt;"Assumptions valid"),"",IF($G74="",Assumptions!$B$5,$G74))</f>
        <v/>
      </c>
      <c r="I74" s="15">
        <f>IF(OR($A74="",$D74="",Assumptions!$B$11&lt;&gt;"Assumptions valid"),"",IFERROR($D74*Assumptions!$B$3,""))</f>
        <v/>
      </c>
      <c r="J74" s="15">
        <f>IF(OR($A74="",$D74="",Assumptions!$B$11&lt;&gt;"Assumptions valid"),"",IFERROR($D74*Assumptions!$B$4,""))</f>
        <v/>
      </c>
      <c r="K74" s="15">
        <f>IF(OR($A74="",$B74="",$C74="",$D74="",$E74="",$F74="",Assumptions!$B$11&lt;&gt;"Assumptions valid"),"",IFERROR(IF(OR($D74&lt;=0,$E74&lt;0,$F74&lt;0),"",SUM($I74:$J74,$E74:$F74)),""))</f>
        <v/>
      </c>
      <c r="L74" s="15">
        <f>IFERROR(IF(OR($K74="",$H74="",$H74&lt;0.1,$H74&gt;0.8),"",$K74/(1-$H74)),"")</f>
        <v/>
      </c>
      <c r="M74" s="15">
        <f>IFERROR(IF(OR($L74="",Assumptions!$B$6&lt;=0,Assumptions!$B$7&lt;0),"",MAX(Assumptions!$B$7,CEILING($L74,Assumptions!$B$6))),"")</f>
        <v/>
      </c>
      <c r="N74" s="15">
        <f>IF(OR($M74="",$K74=""),"",$M74-$K74)</f>
        <v/>
      </c>
      <c r="O74" s="34">
        <f>IFERROR(IF(OR($M74="",$M74=0,$K74=""),"",($M74-$K74)/$M74),"")</f>
        <v/>
      </c>
      <c r="P74" s="28">
        <f>IFERROR(IF(COUNTA($A74:$G74,$Q74)=0,"",IF(Assumptions!$B$11&lt;&gt;"Assumptions valid","Assumption error",IF(OR($A74="",$B74="",$C74="",$D74="",$E74="",$F74=""),"Incomplete",IF(OR(NOT(ISNUMBER($D74)),NOT(ISNUMBER($E74)),NOT(ISNUMBER($F74)),$D74&lt;=0,$E74&lt;0,$F74&lt;0,AND($G74&lt;&gt;"",OR(NOT(ISNUMBER($G74)),$G74&lt;0.1,$G74&gt;0.8))),"Invalid input",IF(COUNTIF($A$7:$A$106,$A74)&gt;1,"Duplicate ID",IF(OR($D74&gt;Assumptions!$B$8,$E74&gt;Assumptions!$B$9),"Review input",IF($G74&lt;&gt;"","Override used","Ready"))))))),"Invalid input")</f>
        <v/>
      </c>
      <c r="Q74" s="26" t="n"/>
    </row>
    <row r="75" ht="23" customHeight="1">
      <c r="A75" s="20" t="n"/>
      <c r="B75" s="20" t="n"/>
      <c r="C75" s="20" t="n"/>
      <c r="D75" s="31" t="n"/>
      <c r="E75" s="22" t="n"/>
      <c r="F75" s="22" t="n"/>
      <c r="G75" s="32" t="n"/>
      <c r="H75" s="33">
        <f>IF(OR($A75="",Assumptions!$B$11&lt;&gt;"Assumptions valid"),"",IF($G75="",Assumptions!$B$5,$G75))</f>
        <v/>
      </c>
      <c r="I75" s="12">
        <f>IF(OR($A75="",$D75="",Assumptions!$B$11&lt;&gt;"Assumptions valid"),"",IFERROR($D75*Assumptions!$B$3,""))</f>
        <v/>
      </c>
      <c r="J75" s="12">
        <f>IF(OR($A75="",$D75="",Assumptions!$B$11&lt;&gt;"Assumptions valid"),"",IFERROR($D75*Assumptions!$B$4,""))</f>
        <v/>
      </c>
      <c r="K75" s="12">
        <f>IF(OR($A75="",$B75="",$C75="",$D75="",$E75="",$F75="",Assumptions!$B$11&lt;&gt;"Assumptions valid"),"",IFERROR(IF(OR($D75&lt;=0,$E75&lt;0,$F75&lt;0),"",SUM($I75:$J75,$E75:$F75)),""))</f>
        <v/>
      </c>
      <c r="L75" s="12">
        <f>IFERROR(IF(OR($K75="",$H75="",$H75&lt;0.1,$H75&gt;0.8),"",$K75/(1-$H75)),"")</f>
        <v/>
      </c>
      <c r="M75" s="12">
        <f>IFERROR(IF(OR($L75="",Assumptions!$B$6&lt;=0,Assumptions!$B$7&lt;0),"",MAX(Assumptions!$B$7,CEILING($L75,Assumptions!$B$6))),"")</f>
        <v/>
      </c>
      <c r="N75" s="12">
        <f>IF(OR($M75="",$K75=""),"",$M75-$K75)</f>
        <v/>
      </c>
      <c r="O75" s="33">
        <f>IFERROR(IF(OR($M75="",$M75=0,$K75=""),"",($M75-$K75)/$M75),"")</f>
        <v/>
      </c>
      <c r="P75" s="25">
        <f>IFERROR(IF(COUNTA($A75:$G75,$Q75)=0,"",IF(Assumptions!$B$11&lt;&gt;"Assumptions valid","Assumption error",IF(OR($A75="",$B75="",$C75="",$D75="",$E75="",$F75=""),"Incomplete",IF(OR(NOT(ISNUMBER($D75)),NOT(ISNUMBER($E75)),NOT(ISNUMBER($F75)),$D75&lt;=0,$E75&lt;0,$F75&lt;0,AND($G75&lt;&gt;"",OR(NOT(ISNUMBER($G75)),$G75&lt;0.1,$G75&gt;0.8))),"Invalid input",IF(COUNTIF($A$7:$A$106,$A75)&gt;1,"Duplicate ID",IF(OR($D75&gt;Assumptions!$B$8,$E75&gt;Assumptions!$B$9),"Review input",IF($G75&lt;&gt;"","Override used","Ready"))))))),"Invalid input")</f>
        <v/>
      </c>
      <c r="Q75" s="26" t="n"/>
    </row>
    <row r="76" ht="23" customHeight="1">
      <c r="A76" s="20" t="n"/>
      <c r="B76" s="20" t="n"/>
      <c r="C76" s="20" t="n"/>
      <c r="D76" s="31" t="n"/>
      <c r="E76" s="22" t="n"/>
      <c r="F76" s="22" t="n"/>
      <c r="G76" s="32" t="n"/>
      <c r="H76" s="34">
        <f>IF(OR($A76="",Assumptions!$B$11&lt;&gt;"Assumptions valid"),"",IF($G76="",Assumptions!$B$5,$G76))</f>
        <v/>
      </c>
      <c r="I76" s="15">
        <f>IF(OR($A76="",$D76="",Assumptions!$B$11&lt;&gt;"Assumptions valid"),"",IFERROR($D76*Assumptions!$B$3,""))</f>
        <v/>
      </c>
      <c r="J76" s="15">
        <f>IF(OR($A76="",$D76="",Assumptions!$B$11&lt;&gt;"Assumptions valid"),"",IFERROR($D76*Assumptions!$B$4,""))</f>
        <v/>
      </c>
      <c r="K76" s="15">
        <f>IF(OR($A76="",$B76="",$C76="",$D76="",$E76="",$F76="",Assumptions!$B$11&lt;&gt;"Assumptions valid"),"",IFERROR(IF(OR($D76&lt;=0,$E76&lt;0,$F76&lt;0),"",SUM($I76:$J76,$E76:$F76)),""))</f>
        <v/>
      </c>
      <c r="L76" s="15">
        <f>IFERROR(IF(OR($K76="",$H76="",$H76&lt;0.1,$H76&gt;0.8),"",$K76/(1-$H76)),"")</f>
        <v/>
      </c>
      <c r="M76" s="15">
        <f>IFERROR(IF(OR($L76="",Assumptions!$B$6&lt;=0,Assumptions!$B$7&lt;0),"",MAX(Assumptions!$B$7,CEILING($L76,Assumptions!$B$6))),"")</f>
        <v/>
      </c>
      <c r="N76" s="15">
        <f>IF(OR($M76="",$K76=""),"",$M76-$K76)</f>
        <v/>
      </c>
      <c r="O76" s="34">
        <f>IFERROR(IF(OR($M76="",$M76=0,$K76=""),"",($M76-$K76)/$M76),"")</f>
        <v/>
      </c>
      <c r="P76" s="28">
        <f>IFERROR(IF(COUNTA($A76:$G76,$Q76)=0,"",IF(Assumptions!$B$11&lt;&gt;"Assumptions valid","Assumption error",IF(OR($A76="",$B76="",$C76="",$D76="",$E76="",$F76=""),"Incomplete",IF(OR(NOT(ISNUMBER($D76)),NOT(ISNUMBER($E76)),NOT(ISNUMBER($F76)),$D76&lt;=0,$E76&lt;0,$F76&lt;0,AND($G76&lt;&gt;"",OR(NOT(ISNUMBER($G76)),$G76&lt;0.1,$G76&gt;0.8))),"Invalid input",IF(COUNTIF($A$7:$A$106,$A76)&gt;1,"Duplicate ID",IF(OR($D76&gt;Assumptions!$B$8,$E76&gt;Assumptions!$B$9),"Review input",IF($G76&lt;&gt;"","Override used","Ready"))))))),"Invalid input")</f>
        <v/>
      </c>
      <c r="Q76" s="26" t="n"/>
    </row>
    <row r="77" ht="23" customHeight="1">
      <c r="A77" s="20" t="n"/>
      <c r="B77" s="20" t="n"/>
      <c r="C77" s="20" t="n"/>
      <c r="D77" s="31" t="n"/>
      <c r="E77" s="22" t="n"/>
      <c r="F77" s="22" t="n"/>
      <c r="G77" s="32" t="n"/>
      <c r="H77" s="33">
        <f>IF(OR($A77="",Assumptions!$B$11&lt;&gt;"Assumptions valid"),"",IF($G77="",Assumptions!$B$5,$G77))</f>
        <v/>
      </c>
      <c r="I77" s="12">
        <f>IF(OR($A77="",$D77="",Assumptions!$B$11&lt;&gt;"Assumptions valid"),"",IFERROR($D77*Assumptions!$B$3,""))</f>
        <v/>
      </c>
      <c r="J77" s="12">
        <f>IF(OR($A77="",$D77="",Assumptions!$B$11&lt;&gt;"Assumptions valid"),"",IFERROR($D77*Assumptions!$B$4,""))</f>
        <v/>
      </c>
      <c r="K77" s="12">
        <f>IF(OR($A77="",$B77="",$C77="",$D77="",$E77="",$F77="",Assumptions!$B$11&lt;&gt;"Assumptions valid"),"",IFERROR(IF(OR($D77&lt;=0,$E77&lt;0,$F77&lt;0),"",SUM($I77:$J77,$E77:$F77)),""))</f>
        <v/>
      </c>
      <c r="L77" s="12">
        <f>IFERROR(IF(OR($K77="",$H77="",$H77&lt;0.1,$H77&gt;0.8),"",$K77/(1-$H77)),"")</f>
        <v/>
      </c>
      <c r="M77" s="12">
        <f>IFERROR(IF(OR($L77="",Assumptions!$B$6&lt;=0,Assumptions!$B$7&lt;0),"",MAX(Assumptions!$B$7,CEILING($L77,Assumptions!$B$6))),"")</f>
        <v/>
      </c>
      <c r="N77" s="12">
        <f>IF(OR($M77="",$K77=""),"",$M77-$K77)</f>
        <v/>
      </c>
      <c r="O77" s="33">
        <f>IFERROR(IF(OR($M77="",$M77=0,$K77=""),"",($M77-$K77)/$M77),"")</f>
        <v/>
      </c>
      <c r="P77" s="25">
        <f>IFERROR(IF(COUNTA($A77:$G77,$Q77)=0,"",IF(Assumptions!$B$11&lt;&gt;"Assumptions valid","Assumption error",IF(OR($A77="",$B77="",$C77="",$D77="",$E77="",$F77=""),"Incomplete",IF(OR(NOT(ISNUMBER($D77)),NOT(ISNUMBER($E77)),NOT(ISNUMBER($F77)),$D77&lt;=0,$E77&lt;0,$F77&lt;0,AND($G77&lt;&gt;"",OR(NOT(ISNUMBER($G77)),$G77&lt;0.1,$G77&gt;0.8))),"Invalid input",IF(COUNTIF($A$7:$A$106,$A77)&gt;1,"Duplicate ID",IF(OR($D77&gt;Assumptions!$B$8,$E77&gt;Assumptions!$B$9),"Review input",IF($G77&lt;&gt;"","Override used","Ready"))))))),"Invalid input")</f>
        <v/>
      </c>
      <c r="Q77" s="26" t="n"/>
    </row>
    <row r="78" ht="23" customHeight="1">
      <c r="A78" s="20" t="n"/>
      <c r="B78" s="20" t="n"/>
      <c r="C78" s="20" t="n"/>
      <c r="D78" s="31" t="n"/>
      <c r="E78" s="22" t="n"/>
      <c r="F78" s="22" t="n"/>
      <c r="G78" s="32" t="n"/>
      <c r="H78" s="34">
        <f>IF(OR($A78="",Assumptions!$B$11&lt;&gt;"Assumptions valid"),"",IF($G78="",Assumptions!$B$5,$G78))</f>
        <v/>
      </c>
      <c r="I78" s="15">
        <f>IF(OR($A78="",$D78="",Assumptions!$B$11&lt;&gt;"Assumptions valid"),"",IFERROR($D78*Assumptions!$B$3,""))</f>
        <v/>
      </c>
      <c r="J78" s="15">
        <f>IF(OR($A78="",$D78="",Assumptions!$B$11&lt;&gt;"Assumptions valid"),"",IFERROR($D78*Assumptions!$B$4,""))</f>
        <v/>
      </c>
      <c r="K78" s="15">
        <f>IF(OR($A78="",$B78="",$C78="",$D78="",$E78="",$F78="",Assumptions!$B$11&lt;&gt;"Assumptions valid"),"",IFERROR(IF(OR($D78&lt;=0,$E78&lt;0,$F78&lt;0),"",SUM($I78:$J78,$E78:$F78)),""))</f>
        <v/>
      </c>
      <c r="L78" s="15">
        <f>IFERROR(IF(OR($K78="",$H78="",$H78&lt;0.1,$H78&gt;0.8),"",$K78/(1-$H78)),"")</f>
        <v/>
      </c>
      <c r="M78" s="15">
        <f>IFERROR(IF(OR($L78="",Assumptions!$B$6&lt;=0,Assumptions!$B$7&lt;0),"",MAX(Assumptions!$B$7,CEILING($L78,Assumptions!$B$6))),"")</f>
        <v/>
      </c>
      <c r="N78" s="15">
        <f>IF(OR($M78="",$K78=""),"",$M78-$K78)</f>
        <v/>
      </c>
      <c r="O78" s="34">
        <f>IFERROR(IF(OR($M78="",$M78=0,$K78=""),"",($M78-$K78)/$M78),"")</f>
        <v/>
      </c>
      <c r="P78" s="28">
        <f>IFERROR(IF(COUNTA($A78:$G78,$Q78)=0,"",IF(Assumptions!$B$11&lt;&gt;"Assumptions valid","Assumption error",IF(OR($A78="",$B78="",$C78="",$D78="",$E78="",$F78=""),"Incomplete",IF(OR(NOT(ISNUMBER($D78)),NOT(ISNUMBER($E78)),NOT(ISNUMBER($F78)),$D78&lt;=0,$E78&lt;0,$F78&lt;0,AND($G78&lt;&gt;"",OR(NOT(ISNUMBER($G78)),$G78&lt;0.1,$G78&gt;0.8))),"Invalid input",IF(COUNTIF($A$7:$A$106,$A78)&gt;1,"Duplicate ID",IF(OR($D78&gt;Assumptions!$B$8,$E78&gt;Assumptions!$B$9),"Review input",IF($G78&lt;&gt;"","Override used","Ready"))))))),"Invalid input")</f>
        <v/>
      </c>
      <c r="Q78" s="26" t="n"/>
    </row>
    <row r="79" ht="23" customHeight="1">
      <c r="A79" s="20" t="n"/>
      <c r="B79" s="20" t="n"/>
      <c r="C79" s="20" t="n"/>
      <c r="D79" s="31" t="n"/>
      <c r="E79" s="22" t="n"/>
      <c r="F79" s="22" t="n"/>
      <c r="G79" s="32" t="n"/>
      <c r="H79" s="33">
        <f>IF(OR($A79="",Assumptions!$B$11&lt;&gt;"Assumptions valid"),"",IF($G79="",Assumptions!$B$5,$G79))</f>
        <v/>
      </c>
      <c r="I79" s="12">
        <f>IF(OR($A79="",$D79="",Assumptions!$B$11&lt;&gt;"Assumptions valid"),"",IFERROR($D79*Assumptions!$B$3,""))</f>
        <v/>
      </c>
      <c r="J79" s="12">
        <f>IF(OR($A79="",$D79="",Assumptions!$B$11&lt;&gt;"Assumptions valid"),"",IFERROR($D79*Assumptions!$B$4,""))</f>
        <v/>
      </c>
      <c r="K79" s="12">
        <f>IF(OR($A79="",$B79="",$C79="",$D79="",$E79="",$F79="",Assumptions!$B$11&lt;&gt;"Assumptions valid"),"",IFERROR(IF(OR($D79&lt;=0,$E79&lt;0,$F79&lt;0),"",SUM($I79:$J79,$E79:$F79)),""))</f>
        <v/>
      </c>
      <c r="L79" s="12">
        <f>IFERROR(IF(OR($K79="",$H79="",$H79&lt;0.1,$H79&gt;0.8),"",$K79/(1-$H79)),"")</f>
        <v/>
      </c>
      <c r="M79" s="12">
        <f>IFERROR(IF(OR($L79="",Assumptions!$B$6&lt;=0,Assumptions!$B$7&lt;0),"",MAX(Assumptions!$B$7,CEILING($L79,Assumptions!$B$6))),"")</f>
        <v/>
      </c>
      <c r="N79" s="12">
        <f>IF(OR($M79="",$K79=""),"",$M79-$K79)</f>
        <v/>
      </c>
      <c r="O79" s="33">
        <f>IFERROR(IF(OR($M79="",$M79=0,$K79=""),"",($M79-$K79)/$M79),"")</f>
        <v/>
      </c>
      <c r="P79" s="25">
        <f>IFERROR(IF(COUNTA($A79:$G79,$Q79)=0,"",IF(Assumptions!$B$11&lt;&gt;"Assumptions valid","Assumption error",IF(OR($A79="",$B79="",$C79="",$D79="",$E79="",$F79=""),"Incomplete",IF(OR(NOT(ISNUMBER($D79)),NOT(ISNUMBER($E79)),NOT(ISNUMBER($F79)),$D79&lt;=0,$E79&lt;0,$F79&lt;0,AND($G79&lt;&gt;"",OR(NOT(ISNUMBER($G79)),$G79&lt;0.1,$G79&gt;0.8))),"Invalid input",IF(COUNTIF($A$7:$A$106,$A79)&gt;1,"Duplicate ID",IF(OR($D79&gt;Assumptions!$B$8,$E79&gt;Assumptions!$B$9),"Review input",IF($G79&lt;&gt;"","Override used","Ready"))))))),"Invalid input")</f>
        <v/>
      </c>
      <c r="Q79" s="26" t="n"/>
    </row>
    <row r="80" ht="23" customHeight="1">
      <c r="A80" s="20" t="n"/>
      <c r="B80" s="20" t="n"/>
      <c r="C80" s="20" t="n"/>
      <c r="D80" s="31" t="n"/>
      <c r="E80" s="22" t="n"/>
      <c r="F80" s="22" t="n"/>
      <c r="G80" s="32" t="n"/>
      <c r="H80" s="34">
        <f>IF(OR($A80="",Assumptions!$B$11&lt;&gt;"Assumptions valid"),"",IF($G80="",Assumptions!$B$5,$G80))</f>
        <v/>
      </c>
      <c r="I80" s="15">
        <f>IF(OR($A80="",$D80="",Assumptions!$B$11&lt;&gt;"Assumptions valid"),"",IFERROR($D80*Assumptions!$B$3,""))</f>
        <v/>
      </c>
      <c r="J80" s="15">
        <f>IF(OR($A80="",$D80="",Assumptions!$B$11&lt;&gt;"Assumptions valid"),"",IFERROR($D80*Assumptions!$B$4,""))</f>
        <v/>
      </c>
      <c r="K80" s="15">
        <f>IF(OR($A80="",$B80="",$C80="",$D80="",$E80="",$F80="",Assumptions!$B$11&lt;&gt;"Assumptions valid"),"",IFERROR(IF(OR($D80&lt;=0,$E80&lt;0,$F80&lt;0),"",SUM($I80:$J80,$E80:$F80)),""))</f>
        <v/>
      </c>
      <c r="L80" s="15">
        <f>IFERROR(IF(OR($K80="",$H80="",$H80&lt;0.1,$H80&gt;0.8),"",$K80/(1-$H80)),"")</f>
        <v/>
      </c>
      <c r="M80" s="15">
        <f>IFERROR(IF(OR($L80="",Assumptions!$B$6&lt;=0,Assumptions!$B$7&lt;0),"",MAX(Assumptions!$B$7,CEILING($L80,Assumptions!$B$6))),"")</f>
        <v/>
      </c>
      <c r="N80" s="15">
        <f>IF(OR($M80="",$K80=""),"",$M80-$K80)</f>
        <v/>
      </c>
      <c r="O80" s="34">
        <f>IFERROR(IF(OR($M80="",$M80=0,$K80=""),"",($M80-$K80)/$M80),"")</f>
        <v/>
      </c>
      <c r="P80" s="28">
        <f>IFERROR(IF(COUNTA($A80:$G80,$Q80)=0,"",IF(Assumptions!$B$11&lt;&gt;"Assumptions valid","Assumption error",IF(OR($A80="",$B80="",$C80="",$D80="",$E80="",$F80=""),"Incomplete",IF(OR(NOT(ISNUMBER($D80)),NOT(ISNUMBER($E80)),NOT(ISNUMBER($F80)),$D80&lt;=0,$E80&lt;0,$F80&lt;0,AND($G80&lt;&gt;"",OR(NOT(ISNUMBER($G80)),$G80&lt;0.1,$G80&gt;0.8))),"Invalid input",IF(COUNTIF($A$7:$A$106,$A80)&gt;1,"Duplicate ID",IF(OR($D80&gt;Assumptions!$B$8,$E80&gt;Assumptions!$B$9),"Review input",IF($G80&lt;&gt;"","Override used","Ready"))))))),"Invalid input")</f>
        <v/>
      </c>
      <c r="Q80" s="26" t="n"/>
    </row>
    <row r="81" ht="23" customHeight="1">
      <c r="A81" s="20" t="n"/>
      <c r="B81" s="20" t="n"/>
      <c r="C81" s="20" t="n"/>
      <c r="D81" s="31" t="n"/>
      <c r="E81" s="22" t="n"/>
      <c r="F81" s="22" t="n"/>
      <c r="G81" s="32" t="n"/>
      <c r="H81" s="33">
        <f>IF(OR($A81="",Assumptions!$B$11&lt;&gt;"Assumptions valid"),"",IF($G81="",Assumptions!$B$5,$G81))</f>
        <v/>
      </c>
      <c r="I81" s="12">
        <f>IF(OR($A81="",$D81="",Assumptions!$B$11&lt;&gt;"Assumptions valid"),"",IFERROR($D81*Assumptions!$B$3,""))</f>
        <v/>
      </c>
      <c r="J81" s="12">
        <f>IF(OR($A81="",$D81="",Assumptions!$B$11&lt;&gt;"Assumptions valid"),"",IFERROR($D81*Assumptions!$B$4,""))</f>
        <v/>
      </c>
      <c r="K81" s="12">
        <f>IF(OR($A81="",$B81="",$C81="",$D81="",$E81="",$F81="",Assumptions!$B$11&lt;&gt;"Assumptions valid"),"",IFERROR(IF(OR($D81&lt;=0,$E81&lt;0,$F81&lt;0),"",SUM($I81:$J81,$E81:$F81)),""))</f>
        <v/>
      </c>
      <c r="L81" s="12">
        <f>IFERROR(IF(OR($K81="",$H81="",$H81&lt;0.1,$H81&gt;0.8),"",$K81/(1-$H81)),"")</f>
        <v/>
      </c>
      <c r="M81" s="12">
        <f>IFERROR(IF(OR($L81="",Assumptions!$B$6&lt;=0,Assumptions!$B$7&lt;0),"",MAX(Assumptions!$B$7,CEILING($L81,Assumptions!$B$6))),"")</f>
        <v/>
      </c>
      <c r="N81" s="12">
        <f>IF(OR($M81="",$K81=""),"",$M81-$K81)</f>
        <v/>
      </c>
      <c r="O81" s="33">
        <f>IFERROR(IF(OR($M81="",$M81=0,$K81=""),"",($M81-$K81)/$M81),"")</f>
        <v/>
      </c>
      <c r="P81" s="25">
        <f>IFERROR(IF(COUNTA($A81:$G81,$Q81)=0,"",IF(Assumptions!$B$11&lt;&gt;"Assumptions valid","Assumption error",IF(OR($A81="",$B81="",$C81="",$D81="",$E81="",$F81=""),"Incomplete",IF(OR(NOT(ISNUMBER($D81)),NOT(ISNUMBER($E81)),NOT(ISNUMBER($F81)),$D81&lt;=0,$E81&lt;0,$F81&lt;0,AND($G81&lt;&gt;"",OR(NOT(ISNUMBER($G81)),$G81&lt;0.1,$G81&gt;0.8))),"Invalid input",IF(COUNTIF($A$7:$A$106,$A81)&gt;1,"Duplicate ID",IF(OR($D81&gt;Assumptions!$B$8,$E81&gt;Assumptions!$B$9),"Review input",IF($G81&lt;&gt;"","Override used","Ready"))))))),"Invalid input")</f>
        <v/>
      </c>
      <c r="Q81" s="26" t="n"/>
    </row>
    <row r="82" ht="23" customHeight="1">
      <c r="A82" s="20" t="n"/>
      <c r="B82" s="20" t="n"/>
      <c r="C82" s="20" t="n"/>
      <c r="D82" s="31" t="n"/>
      <c r="E82" s="22" t="n"/>
      <c r="F82" s="22" t="n"/>
      <c r="G82" s="32" t="n"/>
      <c r="H82" s="34">
        <f>IF(OR($A82="",Assumptions!$B$11&lt;&gt;"Assumptions valid"),"",IF($G82="",Assumptions!$B$5,$G82))</f>
        <v/>
      </c>
      <c r="I82" s="15">
        <f>IF(OR($A82="",$D82="",Assumptions!$B$11&lt;&gt;"Assumptions valid"),"",IFERROR($D82*Assumptions!$B$3,""))</f>
        <v/>
      </c>
      <c r="J82" s="15">
        <f>IF(OR($A82="",$D82="",Assumptions!$B$11&lt;&gt;"Assumptions valid"),"",IFERROR($D82*Assumptions!$B$4,""))</f>
        <v/>
      </c>
      <c r="K82" s="15">
        <f>IF(OR($A82="",$B82="",$C82="",$D82="",$E82="",$F82="",Assumptions!$B$11&lt;&gt;"Assumptions valid"),"",IFERROR(IF(OR($D82&lt;=0,$E82&lt;0,$F82&lt;0),"",SUM($I82:$J82,$E82:$F82)),""))</f>
        <v/>
      </c>
      <c r="L82" s="15">
        <f>IFERROR(IF(OR($K82="",$H82="",$H82&lt;0.1,$H82&gt;0.8),"",$K82/(1-$H82)),"")</f>
        <v/>
      </c>
      <c r="M82" s="15">
        <f>IFERROR(IF(OR($L82="",Assumptions!$B$6&lt;=0,Assumptions!$B$7&lt;0),"",MAX(Assumptions!$B$7,CEILING($L82,Assumptions!$B$6))),"")</f>
        <v/>
      </c>
      <c r="N82" s="15">
        <f>IF(OR($M82="",$K82=""),"",$M82-$K82)</f>
        <v/>
      </c>
      <c r="O82" s="34">
        <f>IFERROR(IF(OR($M82="",$M82=0,$K82=""),"",($M82-$K82)/$M82),"")</f>
        <v/>
      </c>
      <c r="P82" s="28">
        <f>IFERROR(IF(COUNTA($A82:$G82,$Q82)=0,"",IF(Assumptions!$B$11&lt;&gt;"Assumptions valid","Assumption error",IF(OR($A82="",$B82="",$C82="",$D82="",$E82="",$F82=""),"Incomplete",IF(OR(NOT(ISNUMBER($D82)),NOT(ISNUMBER($E82)),NOT(ISNUMBER($F82)),$D82&lt;=0,$E82&lt;0,$F82&lt;0,AND($G82&lt;&gt;"",OR(NOT(ISNUMBER($G82)),$G82&lt;0.1,$G82&gt;0.8))),"Invalid input",IF(COUNTIF($A$7:$A$106,$A82)&gt;1,"Duplicate ID",IF(OR($D82&gt;Assumptions!$B$8,$E82&gt;Assumptions!$B$9),"Review input",IF($G82&lt;&gt;"","Override used","Ready"))))))),"Invalid input")</f>
        <v/>
      </c>
      <c r="Q82" s="26" t="n"/>
    </row>
    <row r="83" ht="23" customHeight="1">
      <c r="A83" s="20" t="n"/>
      <c r="B83" s="20" t="n"/>
      <c r="C83" s="20" t="n"/>
      <c r="D83" s="31" t="n"/>
      <c r="E83" s="22" t="n"/>
      <c r="F83" s="22" t="n"/>
      <c r="G83" s="32" t="n"/>
      <c r="H83" s="33">
        <f>IF(OR($A83="",Assumptions!$B$11&lt;&gt;"Assumptions valid"),"",IF($G83="",Assumptions!$B$5,$G83))</f>
        <v/>
      </c>
      <c r="I83" s="12">
        <f>IF(OR($A83="",$D83="",Assumptions!$B$11&lt;&gt;"Assumptions valid"),"",IFERROR($D83*Assumptions!$B$3,""))</f>
        <v/>
      </c>
      <c r="J83" s="12">
        <f>IF(OR($A83="",$D83="",Assumptions!$B$11&lt;&gt;"Assumptions valid"),"",IFERROR($D83*Assumptions!$B$4,""))</f>
        <v/>
      </c>
      <c r="K83" s="12">
        <f>IF(OR($A83="",$B83="",$C83="",$D83="",$E83="",$F83="",Assumptions!$B$11&lt;&gt;"Assumptions valid"),"",IFERROR(IF(OR($D83&lt;=0,$E83&lt;0,$F83&lt;0),"",SUM($I83:$J83,$E83:$F83)),""))</f>
        <v/>
      </c>
      <c r="L83" s="12">
        <f>IFERROR(IF(OR($K83="",$H83="",$H83&lt;0.1,$H83&gt;0.8),"",$K83/(1-$H83)),"")</f>
        <v/>
      </c>
      <c r="M83" s="12">
        <f>IFERROR(IF(OR($L83="",Assumptions!$B$6&lt;=0,Assumptions!$B$7&lt;0),"",MAX(Assumptions!$B$7,CEILING($L83,Assumptions!$B$6))),"")</f>
        <v/>
      </c>
      <c r="N83" s="12">
        <f>IF(OR($M83="",$K83=""),"",$M83-$K83)</f>
        <v/>
      </c>
      <c r="O83" s="33">
        <f>IFERROR(IF(OR($M83="",$M83=0,$K83=""),"",($M83-$K83)/$M83),"")</f>
        <v/>
      </c>
      <c r="P83" s="25">
        <f>IFERROR(IF(COUNTA($A83:$G83,$Q83)=0,"",IF(Assumptions!$B$11&lt;&gt;"Assumptions valid","Assumption error",IF(OR($A83="",$B83="",$C83="",$D83="",$E83="",$F83=""),"Incomplete",IF(OR(NOT(ISNUMBER($D83)),NOT(ISNUMBER($E83)),NOT(ISNUMBER($F83)),$D83&lt;=0,$E83&lt;0,$F83&lt;0,AND($G83&lt;&gt;"",OR(NOT(ISNUMBER($G83)),$G83&lt;0.1,$G83&gt;0.8))),"Invalid input",IF(COUNTIF($A$7:$A$106,$A83)&gt;1,"Duplicate ID",IF(OR($D83&gt;Assumptions!$B$8,$E83&gt;Assumptions!$B$9),"Review input",IF($G83&lt;&gt;"","Override used","Ready"))))))),"Invalid input")</f>
        <v/>
      </c>
      <c r="Q83" s="26" t="n"/>
    </row>
    <row r="84" ht="23" customHeight="1">
      <c r="A84" s="20" t="n"/>
      <c r="B84" s="20" t="n"/>
      <c r="C84" s="20" t="n"/>
      <c r="D84" s="31" t="n"/>
      <c r="E84" s="22" t="n"/>
      <c r="F84" s="22" t="n"/>
      <c r="G84" s="32" t="n"/>
      <c r="H84" s="34">
        <f>IF(OR($A84="",Assumptions!$B$11&lt;&gt;"Assumptions valid"),"",IF($G84="",Assumptions!$B$5,$G84))</f>
        <v/>
      </c>
      <c r="I84" s="15">
        <f>IF(OR($A84="",$D84="",Assumptions!$B$11&lt;&gt;"Assumptions valid"),"",IFERROR($D84*Assumptions!$B$3,""))</f>
        <v/>
      </c>
      <c r="J84" s="15">
        <f>IF(OR($A84="",$D84="",Assumptions!$B$11&lt;&gt;"Assumptions valid"),"",IFERROR($D84*Assumptions!$B$4,""))</f>
        <v/>
      </c>
      <c r="K84" s="15">
        <f>IF(OR($A84="",$B84="",$C84="",$D84="",$E84="",$F84="",Assumptions!$B$11&lt;&gt;"Assumptions valid"),"",IFERROR(IF(OR($D84&lt;=0,$E84&lt;0,$F84&lt;0),"",SUM($I84:$J84,$E84:$F84)),""))</f>
        <v/>
      </c>
      <c r="L84" s="15">
        <f>IFERROR(IF(OR($K84="",$H84="",$H84&lt;0.1,$H84&gt;0.8),"",$K84/(1-$H84)),"")</f>
        <v/>
      </c>
      <c r="M84" s="15">
        <f>IFERROR(IF(OR($L84="",Assumptions!$B$6&lt;=0,Assumptions!$B$7&lt;0),"",MAX(Assumptions!$B$7,CEILING($L84,Assumptions!$B$6))),"")</f>
        <v/>
      </c>
      <c r="N84" s="15">
        <f>IF(OR($M84="",$K84=""),"",$M84-$K84)</f>
        <v/>
      </c>
      <c r="O84" s="34">
        <f>IFERROR(IF(OR($M84="",$M84=0,$K84=""),"",($M84-$K84)/$M84),"")</f>
        <v/>
      </c>
      <c r="P84" s="28">
        <f>IFERROR(IF(COUNTA($A84:$G84,$Q84)=0,"",IF(Assumptions!$B$11&lt;&gt;"Assumptions valid","Assumption error",IF(OR($A84="",$B84="",$C84="",$D84="",$E84="",$F84=""),"Incomplete",IF(OR(NOT(ISNUMBER($D84)),NOT(ISNUMBER($E84)),NOT(ISNUMBER($F84)),$D84&lt;=0,$E84&lt;0,$F84&lt;0,AND($G84&lt;&gt;"",OR(NOT(ISNUMBER($G84)),$G84&lt;0.1,$G84&gt;0.8))),"Invalid input",IF(COUNTIF($A$7:$A$106,$A84)&gt;1,"Duplicate ID",IF(OR($D84&gt;Assumptions!$B$8,$E84&gt;Assumptions!$B$9),"Review input",IF($G84&lt;&gt;"","Override used","Ready"))))))),"Invalid input")</f>
        <v/>
      </c>
      <c r="Q84" s="26" t="n"/>
    </row>
    <row r="85" ht="23" customHeight="1">
      <c r="A85" s="20" t="n"/>
      <c r="B85" s="20" t="n"/>
      <c r="C85" s="20" t="n"/>
      <c r="D85" s="31" t="n"/>
      <c r="E85" s="22" t="n"/>
      <c r="F85" s="22" t="n"/>
      <c r="G85" s="32" t="n"/>
      <c r="H85" s="33">
        <f>IF(OR($A85="",Assumptions!$B$11&lt;&gt;"Assumptions valid"),"",IF($G85="",Assumptions!$B$5,$G85))</f>
        <v/>
      </c>
      <c r="I85" s="12">
        <f>IF(OR($A85="",$D85="",Assumptions!$B$11&lt;&gt;"Assumptions valid"),"",IFERROR($D85*Assumptions!$B$3,""))</f>
        <v/>
      </c>
      <c r="J85" s="12">
        <f>IF(OR($A85="",$D85="",Assumptions!$B$11&lt;&gt;"Assumptions valid"),"",IFERROR($D85*Assumptions!$B$4,""))</f>
        <v/>
      </c>
      <c r="K85" s="12">
        <f>IF(OR($A85="",$B85="",$C85="",$D85="",$E85="",$F85="",Assumptions!$B$11&lt;&gt;"Assumptions valid"),"",IFERROR(IF(OR($D85&lt;=0,$E85&lt;0,$F85&lt;0),"",SUM($I85:$J85,$E85:$F85)),""))</f>
        <v/>
      </c>
      <c r="L85" s="12">
        <f>IFERROR(IF(OR($K85="",$H85="",$H85&lt;0.1,$H85&gt;0.8),"",$K85/(1-$H85)),"")</f>
        <v/>
      </c>
      <c r="M85" s="12">
        <f>IFERROR(IF(OR($L85="",Assumptions!$B$6&lt;=0,Assumptions!$B$7&lt;0),"",MAX(Assumptions!$B$7,CEILING($L85,Assumptions!$B$6))),"")</f>
        <v/>
      </c>
      <c r="N85" s="12">
        <f>IF(OR($M85="",$K85=""),"",$M85-$K85)</f>
        <v/>
      </c>
      <c r="O85" s="33">
        <f>IFERROR(IF(OR($M85="",$M85=0,$K85=""),"",($M85-$K85)/$M85),"")</f>
        <v/>
      </c>
      <c r="P85" s="25">
        <f>IFERROR(IF(COUNTA($A85:$G85,$Q85)=0,"",IF(Assumptions!$B$11&lt;&gt;"Assumptions valid","Assumption error",IF(OR($A85="",$B85="",$C85="",$D85="",$E85="",$F85=""),"Incomplete",IF(OR(NOT(ISNUMBER($D85)),NOT(ISNUMBER($E85)),NOT(ISNUMBER($F85)),$D85&lt;=0,$E85&lt;0,$F85&lt;0,AND($G85&lt;&gt;"",OR(NOT(ISNUMBER($G85)),$G85&lt;0.1,$G85&gt;0.8))),"Invalid input",IF(COUNTIF($A$7:$A$106,$A85)&gt;1,"Duplicate ID",IF(OR($D85&gt;Assumptions!$B$8,$E85&gt;Assumptions!$B$9),"Review input",IF($G85&lt;&gt;"","Override used","Ready"))))))),"Invalid input")</f>
        <v/>
      </c>
      <c r="Q85" s="26" t="n"/>
    </row>
    <row r="86" ht="23" customHeight="1">
      <c r="A86" s="20" t="n"/>
      <c r="B86" s="20" t="n"/>
      <c r="C86" s="20" t="n"/>
      <c r="D86" s="31" t="n"/>
      <c r="E86" s="22" t="n"/>
      <c r="F86" s="22" t="n"/>
      <c r="G86" s="32" t="n"/>
      <c r="H86" s="34">
        <f>IF(OR($A86="",Assumptions!$B$11&lt;&gt;"Assumptions valid"),"",IF($G86="",Assumptions!$B$5,$G86))</f>
        <v/>
      </c>
      <c r="I86" s="15">
        <f>IF(OR($A86="",$D86="",Assumptions!$B$11&lt;&gt;"Assumptions valid"),"",IFERROR($D86*Assumptions!$B$3,""))</f>
        <v/>
      </c>
      <c r="J86" s="15">
        <f>IF(OR($A86="",$D86="",Assumptions!$B$11&lt;&gt;"Assumptions valid"),"",IFERROR($D86*Assumptions!$B$4,""))</f>
        <v/>
      </c>
      <c r="K86" s="15">
        <f>IF(OR($A86="",$B86="",$C86="",$D86="",$E86="",$F86="",Assumptions!$B$11&lt;&gt;"Assumptions valid"),"",IFERROR(IF(OR($D86&lt;=0,$E86&lt;0,$F86&lt;0),"",SUM($I86:$J86,$E86:$F86)),""))</f>
        <v/>
      </c>
      <c r="L86" s="15">
        <f>IFERROR(IF(OR($K86="",$H86="",$H86&lt;0.1,$H86&gt;0.8),"",$K86/(1-$H86)),"")</f>
        <v/>
      </c>
      <c r="M86" s="15">
        <f>IFERROR(IF(OR($L86="",Assumptions!$B$6&lt;=0,Assumptions!$B$7&lt;0),"",MAX(Assumptions!$B$7,CEILING($L86,Assumptions!$B$6))),"")</f>
        <v/>
      </c>
      <c r="N86" s="15">
        <f>IF(OR($M86="",$K86=""),"",$M86-$K86)</f>
        <v/>
      </c>
      <c r="O86" s="34">
        <f>IFERROR(IF(OR($M86="",$M86=0,$K86=""),"",($M86-$K86)/$M86),"")</f>
        <v/>
      </c>
      <c r="P86" s="28">
        <f>IFERROR(IF(COUNTA($A86:$G86,$Q86)=0,"",IF(Assumptions!$B$11&lt;&gt;"Assumptions valid","Assumption error",IF(OR($A86="",$B86="",$C86="",$D86="",$E86="",$F86=""),"Incomplete",IF(OR(NOT(ISNUMBER($D86)),NOT(ISNUMBER($E86)),NOT(ISNUMBER($F86)),$D86&lt;=0,$E86&lt;0,$F86&lt;0,AND($G86&lt;&gt;"",OR(NOT(ISNUMBER($G86)),$G86&lt;0.1,$G86&gt;0.8))),"Invalid input",IF(COUNTIF($A$7:$A$106,$A86)&gt;1,"Duplicate ID",IF(OR($D86&gt;Assumptions!$B$8,$E86&gt;Assumptions!$B$9),"Review input",IF($G86&lt;&gt;"","Override used","Ready"))))))),"Invalid input")</f>
        <v/>
      </c>
      <c r="Q86" s="26" t="n"/>
    </row>
    <row r="87" ht="23" customHeight="1">
      <c r="A87" s="20" t="n"/>
      <c r="B87" s="20" t="n"/>
      <c r="C87" s="20" t="n"/>
      <c r="D87" s="31" t="n"/>
      <c r="E87" s="22" t="n"/>
      <c r="F87" s="22" t="n"/>
      <c r="G87" s="32" t="n"/>
      <c r="H87" s="33">
        <f>IF(OR($A87="",Assumptions!$B$11&lt;&gt;"Assumptions valid"),"",IF($G87="",Assumptions!$B$5,$G87))</f>
        <v/>
      </c>
      <c r="I87" s="12">
        <f>IF(OR($A87="",$D87="",Assumptions!$B$11&lt;&gt;"Assumptions valid"),"",IFERROR($D87*Assumptions!$B$3,""))</f>
        <v/>
      </c>
      <c r="J87" s="12">
        <f>IF(OR($A87="",$D87="",Assumptions!$B$11&lt;&gt;"Assumptions valid"),"",IFERROR($D87*Assumptions!$B$4,""))</f>
        <v/>
      </c>
      <c r="K87" s="12">
        <f>IF(OR($A87="",$B87="",$C87="",$D87="",$E87="",$F87="",Assumptions!$B$11&lt;&gt;"Assumptions valid"),"",IFERROR(IF(OR($D87&lt;=0,$E87&lt;0,$F87&lt;0),"",SUM($I87:$J87,$E87:$F87)),""))</f>
        <v/>
      </c>
      <c r="L87" s="12">
        <f>IFERROR(IF(OR($K87="",$H87="",$H87&lt;0.1,$H87&gt;0.8),"",$K87/(1-$H87)),"")</f>
        <v/>
      </c>
      <c r="M87" s="12">
        <f>IFERROR(IF(OR($L87="",Assumptions!$B$6&lt;=0,Assumptions!$B$7&lt;0),"",MAX(Assumptions!$B$7,CEILING($L87,Assumptions!$B$6))),"")</f>
        <v/>
      </c>
      <c r="N87" s="12">
        <f>IF(OR($M87="",$K87=""),"",$M87-$K87)</f>
        <v/>
      </c>
      <c r="O87" s="33">
        <f>IFERROR(IF(OR($M87="",$M87=0,$K87=""),"",($M87-$K87)/$M87),"")</f>
        <v/>
      </c>
      <c r="P87" s="25">
        <f>IFERROR(IF(COUNTA($A87:$G87,$Q87)=0,"",IF(Assumptions!$B$11&lt;&gt;"Assumptions valid","Assumption error",IF(OR($A87="",$B87="",$C87="",$D87="",$E87="",$F87=""),"Incomplete",IF(OR(NOT(ISNUMBER($D87)),NOT(ISNUMBER($E87)),NOT(ISNUMBER($F87)),$D87&lt;=0,$E87&lt;0,$F87&lt;0,AND($G87&lt;&gt;"",OR(NOT(ISNUMBER($G87)),$G87&lt;0.1,$G87&gt;0.8))),"Invalid input",IF(COUNTIF($A$7:$A$106,$A87)&gt;1,"Duplicate ID",IF(OR($D87&gt;Assumptions!$B$8,$E87&gt;Assumptions!$B$9),"Review input",IF($G87&lt;&gt;"","Override used","Ready"))))))),"Invalid input")</f>
        <v/>
      </c>
      <c r="Q87" s="26" t="n"/>
    </row>
    <row r="88" ht="23" customHeight="1">
      <c r="A88" s="20" t="n"/>
      <c r="B88" s="20" t="n"/>
      <c r="C88" s="20" t="n"/>
      <c r="D88" s="31" t="n"/>
      <c r="E88" s="22" t="n"/>
      <c r="F88" s="22" t="n"/>
      <c r="G88" s="32" t="n"/>
      <c r="H88" s="34">
        <f>IF(OR($A88="",Assumptions!$B$11&lt;&gt;"Assumptions valid"),"",IF($G88="",Assumptions!$B$5,$G88))</f>
        <v/>
      </c>
      <c r="I88" s="15">
        <f>IF(OR($A88="",$D88="",Assumptions!$B$11&lt;&gt;"Assumptions valid"),"",IFERROR($D88*Assumptions!$B$3,""))</f>
        <v/>
      </c>
      <c r="J88" s="15">
        <f>IF(OR($A88="",$D88="",Assumptions!$B$11&lt;&gt;"Assumptions valid"),"",IFERROR($D88*Assumptions!$B$4,""))</f>
        <v/>
      </c>
      <c r="K88" s="15">
        <f>IF(OR($A88="",$B88="",$C88="",$D88="",$E88="",$F88="",Assumptions!$B$11&lt;&gt;"Assumptions valid"),"",IFERROR(IF(OR($D88&lt;=0,$E88&lt;0,$F88&lt;0),"",SUM($I88:$J88,$E88:$F88)),""))</f>
        <v/>
      </c>
      <c r="L88" s="15">
        <f>IFERROR(IF(OR($K88="",$H88="",$H88&lt;0.1,$H88&gt;0.8),"",$K88/(1-$H88)),"")</f>
        <v/>
      </c>
      <c r="M88" s="15">
        <f>IFERROR(IF(OR($L88="",Assumptions!$B$6&lt;=0,Assumptions!$B$7&lt;0),"",MAX(Assumptions!$B$7,CEILING($L88,Assumptions!$B$6))),"")</f>
        <v/>
      </c>
      <c r="N88" s="15">
        <f>IF(OR($M88="",$K88=""),"",$M88-$K88)</f>
        <v/>
      </c>
      <c r="O88" s="34">
        <f>IFERROR(IF(OR($M88="",$M88=0,$K88=""),"",($M88-$K88)/$M88),"")</f>
        <v/>
      </c>
      <c r="P88" s="28">
        <f>IFERROR(IF(COUNTA($A88:$G88,$Q88)=0,"",IF(Assumptions!$B$11&lt;&gt;"Assumptions valid","Assumption error",IF(OR($A88="",$B88="",$C88="",$D88="",$E88="",$F88=""),"Incomplete",IF(OR(NOT(ISNUMBER($D88)),NOT(ISNUMBER($E88)),NOT(ISNUMBER($F88)),$D88&lt;=0,$E88&lt;0,$F88&lt;0,AND($G88&lt;&gt;"",OR(NOT(ISNUMBER($G88)),$G88&lt;0.1,$G88&gt;0.8))),"Invalid input",IF(COUNTIF($A$7:$A$106,$A88)&gt;1,"Duplicate ID",IF(OR($D88&gt;Assumptions!$B$8,$E88&gt;Assumptions!$B$9),"Review input",IF($G88&lt;&gt;"","Override used","Ready"))))))),"Invalid input")</f>
        <v/>
      </c>
      <c r="Q88" s="26" t="n"/>
    </row>
    <row r="89" ht="23" customHeight="1">
      <c r="A89" s="20" t="n"/>
      <c r="B89" s="20" t="n"/>
      <c r="C89" s="20" t="n"/>
      <c r="D89" s="31" t="n"/>
      <c r="E89" s="22" t="n"/>
      <c r="F89" s="22" t="n"/>
      <c r="G89" s="32" t="n"/>
      <c r="H89" s="33">
        <f>IF(OR($A89="",Assumptions!$B$11&lt;&gt;"Assumptions valid"),"",IF($G89="",Assumptions!$B$5,$G89))</f>
        <v/>
      </c>
      <c r="I89" s="12">
        <f>IF(OR($A89="",$D89="",Assumptions!$B$11&lt;&gt;"Assumptions valid"),"",IFERROR($D89*Assumptions!$B$3,""))</f>
        <v/>
      </c>
      <c r="J89" s="12">
        <f>IF(OR($A89="",$D89="",Assumptions!$B$11&lt;&gt;"Assumptions valid"),"",IFERROR($D89*Assumptions!$B$4,""))</f>
        <v/>
      </c>
      <c r="K89" s="12">
        <f>IF(OR($A89="",$B89="",$C89="",$D89="",$E89="",$F89="",Assumptions!$B$11&lt;&gt;"Assumptions valid"),"",IFERROR(IF(OR($D89&lt;=0,$E89&lt;0,$F89&lt;0),"",SUM($I89:$J89,$E89:$F89)),""))</f>
        <v/>
      </c>
      <c r="L89" s="12">
        <f>IFERROR(IF(OR($K89="",$H89="",$H89&lt;0.1,$H89&gt;0.8),"",$K89/(1-$H89)),"")</f>
        <v/>
      </c>
      <c r="M89" s="12">
        <f>IFERROR(IF(OR($L89="",Assumptions!$B$6&lt;=0,Assumptions!$B$7&lt;0),"",MAX(Assumptions!$B$7,CEILING($L89,Assumptions!$B$6))),"")</f>
        <v/>
      </c>
      <c r="N89" s="12">
        <f>IF(OR($M89="",$K89=""),"",$M89-$K89)</f>
        <v/>
      </c>
      <c r="O89" s="33">
        <f>IFERROR(IF(OR($M89="",$M89=0,$K89=""),"",($M89-$K89)/$M89),"")</f>
        <v/>
      </c>
      <c r="P89" s="25">
        <f>IFERROR(IF(COUNTA($A89:$G89,$Q89)=0,"",IF(Assumptions!$B$11&lt;&gt;"Assumptions valid","Assumption error",IF(OR($A89="",$B89="",$C89="",$D89="",$E89="",$F89=""),"Incomplete",IF(OR(NOT(ISNUMBER($D89)),NOT(ISNUMBER($E89)),NOT(ISNUMBER($F89)),$D89&lt;=0,$E89&lt;0,$F89&lt;0,AND($G89&lt;&gt;"",OR(NOT(ISNUMBER($G89)),$G89&lt;0.1,$G89&gt;0.8))),"Invalid input",IF(COUNTIF($A$7:$A$106,$A89)&gt;1,"Duplicate ID",IF(OR($D89&gt;Assumptions!$B$8,$E89&gt;Assumptions!$B$9),"Review input",IF($G89&lt;&gt;"","Override used","Ready"))))))),"Invalid input")</f>
        <v/>
      </c>
      <c r="Q89" s="26" t="n"/>
    </row>
    <row r="90" ht="23" customHeight="1">
      <c r="A90" s="20" t="n"/>
      <c r="B90" s="20" t="n"/>
      <c r="C90" s="20" t="n"/>
      <c r="D90" s="31" t="n"/>
      <c r="E90" s="22" t="n"/>
      <c r="F90" s="22" t="n"/>
      <c r="G90" s="32" t="n"/>
      <c r="H90" s="34">
        <f>IF(OR($A90="",Assumptions!$B$11&lt;&gt;"Assumptions valid"),"",IF($G90="",Assumptions!$B$5,$G90))</f>
        <v/>
      </c>
      <c r="I90" s="15">
        <f>IF(OR($A90="",$D90="",Assumptions!$B$11&lt;&gt;"Assumptions valid"),"",IFERROR($D90*Assumptions!$B$3,""))</f>
        <v/>
      </c>
      <c r="J90" s="15">
        <f>IF(OR($A90="",$D90="",Assumptions!$B$11&lt;&gt;"Assumptions valid"),"",IFERROR($D90*Assumptions!$B$4,""))</f>
        <v/>
      </c>
      <c r="K90" s="15">
        <f>IF(OR($A90="",$B90="",$C90="",$D90="",$E90="",$F90="",Assumptions!$B$11&lt;&gt;"Assumptions valid"),"",IFERROR(IF(OR($D90&lt;=0,$E90&lt;0,$F90&lt;0),"",SUM($I90:$J90,$E90:$F90)),""))</f>
        <v/>
      </c>
      <c r="L90" s="15">
        <f>IFERROR(IF(OR($K90="",$H90="",$H90&lt;0.1,$H90&gt;0.8),"",$K90/(1-$H90)),"")</f>
        <v/>
      </c>
      <c r="M90" s="15">
        <f>IFERROR(IF(OR($L90="",Assumptions!$B$6&lt;=0,Assumptions!$B$7&lt;0),"",MAX(Assumptions!$B$7,CEILING($L90,Assumptions!$B$6))),"")</f>
        <v/>
      </c>
      <c r="N90" s="15">
        <f>IF(OR($M90="",$K90=""),"",$M90-$K90)</f>
        <v/>
      </c>
      <c r="O90" s="34">
        <f>IFERROR(IF(OR($M90="",$M90=0,$K90=""),"",($M90-$K90)/$M90),"")</f>
        <v/>
      </c>
      <c r="P90" s="28">
        <f>IFERROR(IF(COUNTA($A90:$G90,$Q90)=0,"",IF(Assumptions!$B$11&lt;&gt;"Assumptions valid","Assumption error",IF(OR($A90="",$B90="",$C90="",$D90="",$E90="",$F90=""),"Incomplete",IF(OR(NOT(ISNUMBER($D90)),NOT(ISNUMBER($E90)),NOT(ISNUMBER($F90)),$D90&lt;=0,$E90&lt;0,$F90&lt;0,AND($G90&lt;&gt;"",OR(NOT(ISNUMBER($G90)),$G90&lt;0.1,$G90&gt;0.8))),"Invalid input",IF(COUNTIF($A$7:$A$106,$A90)&gt;1,"Duplicate ID",IF(OR($D90&gt;Assumptions!$B$8,$E90&gt;Assumptions!$B$9),"Review input",IF($G90&lt;&gt;"","Override used","Ready"))))))),"Invalid input")</f>
        <v/>
      </c>
      <c r="Q90" s="26" t="n"/>
    </row>
    <row r="91" ht="23" customHeight="1">
      <c r="A91" s="20" t="n"/>
      <c r="B91" s="20" t="n"/>
      <c r="C91" s="20" t="n"/>
      <c r="D91" s="31" t="n"/>
      <c r="E91" s="22" t="n"/>
      <c r="F91" s="22" t="n"/>
      <c r="G91" s="32" t="n"/>
      <c r="H91" s="33">
        <f>IF(OR($A91="",Assumptions!$B$11&lt;&gt;"Assumptions valid"),"",IF($G91="",Assumptions!$B$5,$G91))</f>
        <v/>
      </c>
      <c r="I91" s="12">
        <f>IF(OR($A91="",$D91="",Assumptions!$B$11&lt;&gt;"Assumptions valid"),"",IFERROR($D91*Assumptions!$B$3,""))</f>
        <v/>
      </c>
      <c r="J91" s="12">
        <f>IF(OR($A91="",$D91="",Assumptions!$B$11&lt;&gt;"Assumptions valid"),"",IFERROR($D91*Assumptions!$B$4,""))</f>
        <v/>
      </c>
      <c r="K91" s="12">
        <f>IF(OR($A91="",$B91="",$C91="",$D91="",$E91="",$F91="",Assumptions!$B$11&lt;&gt;"Assumptions valid"),"",IFERROR(IF(OR($D91&lt;=0,$E91&lt;0,$F91&lt;0),"",SUM($I91:$J91,$E91:$F91)),""))</f>
        <v/>
      </c>
      <c r="L91" s="12">
        <f>IFERROR(IF(OR($K91="",$H91="",$H91&lt;0.1,$H91&gt;0.8),"",$K91/(1-$H91)),"")</f>
        <v/>
      </c>
      <c r="M91" s="12">
        <f>IFERROR(IF(OR($L91="",Assumptions!$B$6&lt;=0,Assumptions!$B$7&lt;0),"",MAX(Assumptions!$B$7,CEILING($L91,Assumptions!$B$6))),"")</f>
        <v/>
      </c>
      <c r="N91" s="12">
        <f>IF(OR($M91="",$K91=""),"",$M91-$K91)</f>
        <v/>
      </c>
      <c r="O91" s="33">
        <f>IFERROR(IF(OR($M91="",$M91=0,$K91=""),"",($M91-$K91)/$M91),"")</f>
        <v/>
      </c>
      <c r="P91" s="25">
        <f>IFERROR(IF(COUNTA($A91:$G91,$Q91)=0,"",IF(Assumptions!$B$11&lt;&gt;"Assumptions valid","Assumption error",IF(OR($A91="",$B91="",$C91="",$D91="",$E91="",$F91=""),"Incomplete",IF(OR(NOT(ISNUMBER($D91)),NOT(ISNUMBER($E91)),NOT(ISNUMBER($F91)),$D91&lt;=0,$E91&lt;0,$F91&lt;0,AND($G91&lt;&gt;"",OR(NOT(ISNUMBER($G91)),$G91&lt;0.1,$G91&gt;0.8))),"Invalid input",IF(COUNTIF($A$7:$A$106,$A91)&gt;1,"Duplicate ID",IF(OR($D91&gt;Assumptions!$B$8,$E91&gt;Assumptions!$B$9),"Review input",IF($G91&lt;&gt;"","Override used","Ready"))))))),"Invalid input")</f>
        <v/>
      </c>
      <c r="Q91" s="26" t="n"/>
    </row>
    <row r="92" ht="23" customHeight="1">
      <c r="A92" s="20" t="n"/>
      <c r="B92" s="20" t="n"/>
      <c r="C92" s="20" t="n"/>
      <c r="D92" s="31" t="n"/>
      <c r="E92" s="22" t="n"/>
      <c r="F92" s="22" t="n"/>
      <c r="G92" s="32" t="n"/>
      <c r="H92" s="34">
        <f>IF(OR($A92="",Assumptions!$B$11&lt;&gt;"Assumptions valid"),"",IF($G92="",Assumptions!$B$5,$G92))</f>
        <v/>
      </c>
      <c r="I92" s="15">
        <f>IF(OR($A92="",$D92="",Assumptions!$B$11&lt;&gt;"Assumptions valid"),"",IFERROR($D92*Assumptions!$B$3,""))</f>
        <v/>
      </c>
      <c r="J92" s="15">
        <f>IF(OR($A92="",$D92="",Assumptions!$B$11&lt;&gt;"Assumptions valid"),"",IFERROR($D92*Assumptions!$B$4,""))</f>
        <v/>
      </c>
      <c r="K92" s="15">
        <f>IF(OR($A92="",$B92="",$C92="",$D92="",$E92="",$F92="",Assumptions!$B$11&lt;&gt;"Assumptions valid"),"",IFERROR(IF(OR($D92&lt;=0,$E92&lt;0,$F92&lt;0),"",SUM($I92:$J92,$E92:$F92)),""))</f>
        <v/>
      </c>
      <c r="L92" s="15">
        <f>IFERROR(IF(OR($K92="",$H92="",$H92&lt;0.1,$H92&gt;0.8),"",$K92/(1-$H92)),"")</f>
        <v/>
      </c>
      <c r="M92" s="15">
        <f>IFERROR(IF(OR($L92="",Assumptions!$B$6&lt;=0,Assumptions!$B$7&lt;0),"",MAX(Assumptions!$B$7,CEILING($L92,Assumptions!$B$6))),"")</f>
        <v/>
      </c>
      <c r="N92" s="15">
        <f>IF(OR($M92="",$K92=""),"",$M92-$K92)</f>
        <v/>
      </c>
      <c r="O92" s="34">
        <f>IFERROR(IF(OR($M92="",$M92=0,$K92=""),"",($M92-$K92)/$M92),"")</f>
        <v/>
      </c>
      <c r="P92" s="28">
        <f>IFERROR(IF(COUNTA($A92:$G92,$Q92)=0,"",IF(Assumptions!$B$11&lt;&gt;"Assumptions valid","Assumption error",IF(OR($A92="",$B92="",$C92="",$D92="",$E92="",$F92=""),"Incomplete",IF(OR(NOT(ISNUMBER($D92)),NOT(ISNUMBER($E92)),NOT(ISNUMBER($F92)),$D92&lt;=0,$E92&lt;0,$F92&lt;0,AND($G92&lt;&gt;"",OR(NOT(ISNUMBER($G92)),$G92&lt;0.1,$G92&gt;0.8))),"Invalid input",IF(COUNTIF($A$7:$A$106,$A92)&gt;1,"Duplicate ID",IF(OR($D92&gt;Assumptions!$B$8,$E92&gt;Assumptions!$B$9),"Review input",IF($G92&lt;&gt;"","Override used","Ready"))))))),"Invalid input")</f>
        <v/>
      </c>
      <c r="Q92" s="26" t="n"/>
    </row>
    <row r="93" ht="23" customHeight="1">
      <c r="A93" s="20" t="n"/>
      <c r="B93" s="20" t="n"/>
      <c r="C93" s="20" t="n"/>
      <c r="D93" s="31" t="n"/>
      <c r="E93" s="22" t="n"/>
      <c r="F93" s="22" t="n"/>
      <c r="G93" s="32" t="n"/>
      <c r="H93" s="33">
        <f>IF(OR($A93="",Assumptions!$B$11&lt;&gt;"Assumptions valid"),"",IF($G93="",Assumptions!$B$5,$G93))</f>
        <v/>
      </c>
      <c r="I93" s="12">
        <f>IF(OR($A93="",$D93="",Assumptions!$B$11&lt;&gt;"Assumptions valid"),"",IFERROR($D93*Assumptions!$B$3,""))</f>
        <v/>
      </c>
      <c r="J93" s="12">
        <f>IF(OR($A93="",$D93="",Assumptions!$B$11&lt;&gt;"Assumptions valid"),"",IFERROR($D93*Assumptions!$B$4,""))</f>
        <v/>
      </c>
      <c r="K93" s="12">
        <f>IF(OR($A93="",$B93="",$C93="",$D93="",$E93="",$F93="",Assumptions!$B$11&lt;&gt;"Assumptions valid"),"",IFERROR(IF(OR($D93&lt;=0,$E93&lt;0,$F93&lt;0),"",SUM($I93:$J93,$E93:$F93)),""))</f>
        <v/>
      </c>
      <c r="L93" s="12">
        <f>IFERROR(IF(OR($K93="",$H93="",$H93&lt;0.1,$H93&gt;0.8),"",$K93/(1-$H93)),"")</f>
        <v/>
      </c>
      <c r="M93" s="12">
        <f>IFERROR(IF(OR($L93="",Assumptions!$B$6&lt;=0,Assumptions!$B$7&lt;0),"",MAX(Assumptions!$B$7,CEILING($L93,Assumptions!$B$6))),"")</f>
        <v/>
      </c>
      <c r="N93" s="12">
        <f>IF(OR($M93="",$K93=""),"",$M93-$K93)</f>
        <v/>
      </c>
      <c r="O93" s="33">
        <f>IFERROR(IF(OR($M93="",$M93=0,$K93=""),"",($M93-$K93)/$M93),"")</f>
        <v/>
      </c>
      <c r="P93" s="25">
        <f>IFERROR(IF(COUNTA($A93:$G93,$Q93)=0,"",IF(Assumptions!$B$11&lt;&gt;"Assumptions valid","Assumption error",IF(OR($A93="",$B93="",$C93="",$D93="",$E93="",$F93=""),"Incomplete",IF(OR(NOT(ISNUMBER($D93)),NOT(ISNUMBER($E93)),NOT(ISNUMBER($F93)),$D93&lt;=0,$E93&lt;0,$F93&lt;0,AND($G93&lt;&gt;"",OR(NOT(ISNUMBER($G93)),$G93&lt;0.1,$G93&gt;0.8))),"Invalid input",IF(COUNTIF($A$7:$A$106,$A93)&gt;1,"Duplicate ID",IF(OR($D93&gt;Assumptions!$B$8,$E93&gt;Assumptions!$B$9),"Review input",IF($G93&lt;&gt;"","Override used","Ready"))))))),"Invalid input")</f>
        <v/>
      </c>
      <c r="Q93" s="26" t="n"/>
    </row>
    <row r="94" ht="23" customHeight="1">
      <c r="A94" s="20" t="n"/>
      <c r="B94" s="20" t="n"/>
      <c r="C94" s="20" t="n"/>
      <c r="D94" s="31" t="n"/>
      <c r="E94" s="22" t="n"/>
      <c r="F94" s="22" t="n"/>
      <c r="G94" s="32" t="n"/>
      <c r="H94" s="34">
        <f>IF(OR($A94="",Assumptions!$B$11&lt;&gt;"Assumptions valid"),"",IF($G94="",Assumptions!$B$5,$G94))</f>
        <v/>
      </c>
      <c r="I94" s="15">
        <f>IF(OR($A94="",$D94="",Assumptions!$B$11&lt;&gt;"Assumptions valid"),"",IFERROR($D94*Assumptions!$B$3,""))</f>
        <v/>
      </c>
      <c r="J94" s="15">
        <f>IF(OR($A94="",$D94="",Assumptions!$B$11&lt;&gt;"Assumptions valid"),"",IFERROR($D94*Assumptions!$B$4,""))</f>
        <v/>
      </c>
      <c r="K94" s="15">
        <f>IF(OR($A94="",$B94="",$C94="",$D94="",$E94="",$F94="",Assumptions!$B$11&lt;&gt;"Assumptions valid"),"",IFERROR(IF(OR($D94&lt;=0,$E94&lt;0,$F94&lt;0),"",SUM($I94:$J94,$E94:$F94)),""))</f>
        <v/>
      </c>
      <c r="L94" s="15">
        <f>IFERROR(IF(OR($K94="",$H94="",$H94&lt;0.1,$H94&gt;0.8),"",$K94/(1-$H94)),"")</f>
        <v/>
      </c>
      <c r="M94" s="15">
        <f>IFERROR(IF(OR($L94="",Assumptions!$B$6&lt;=0,Assumptions!$B$7&lt;0),"",MAX(Assumptions!$B$7,CEILING($L94,Assumptions!$B$6))),"")</f>
        <v/>
      </c>
      <c r="N94" s="15">
        <f>IF(OR($M94="",$K94=""),"",$M94-$K94)</f>
        <v/>
      </c>
      <c r="O94" s="34">
        <f>IFERROR(IF(OR($M94="",$M94=0,$K94=""),"",($M94-$K94)/$M94),"")</f>
        <v/>
      </c>
      <c r="P94" s="28">
        <f>IFERROR(IF(COUNTA($A94:$G94,$Q94)=0,"",IF(Assumptions!$B$11&lt;&gt;"Assumptions valid","Assumption error",IF(OR($A94="",$B94="",$C94="",$D94="",$E94="",$F94=""),"Incomplete",IF(OR(NOT(ISNUMBER($D94)),NOT(ISNUMBER($E94)),NOT(ISNUMBER($F94)),$D94&lt;=0,$E94&lt;0,$F94&lt;0,AND($G94&lt;&gt;"",OR(NOT(ISNUMBER($G94)),$G94&lt;0.1,$G94&gt;0.8))),"Invalid input",IF(COUNTIF($A$7:$A$106,$A94)&gt;1,"Duplicate ID",IF(OR($D94&gt;Assumptions!$B$8,$E94&gt;Assumptions!$B$9),"Review input",IF($G94&lt;&gt;"","Override used","Ready"))))))),"Invalid input")</f>
        <v/>
      </c>
      <c r="Q94" s="26" t="n"/>
    </row>
    <row r="95" ht="23" customHeight="1">
      <c r="A95" s="20" t="n"/>
      <c r="B95" s="20" t="n"/>
      <c r="C95" s="20" t="n"/>
      <c r="D95" s="31" t="n"/>
      <c r="E95" s="22" t="n"/>
      <c r="F95" s="22" t="n"/>
      <c r="G95" s="32" t="n"/>
      <c r="H95" s="33">
        <f>IF(OR($A95="",Assumptions!$B$11&lt;&gt;"Assumptions valid"),"",IF($G95="",Assumptions!$B$5,$G95))</f>
        <v/>
      </c>
      <c r="I95" s="12">
        <f>IF(OR($A95="",$D95="",Assumptions!$B$11&lt;&gt;"Assumptions valid"),"",IFERROR($D95*Assumptions!$B$3,""))</f>
        <v/>
      </c>
      <c r="J95" s="12">
        <f>IF(OR($A95="",$D95="",Assumptions!$B$11&lt;&gt;"Assumptions valid"),"",IFERROR($D95*Assumptions!$B$4,""))</f>
        <v/>
      </c>
      <c r="K95" s="12">
        <f>IF(OR($A95="",$B95="",$C95="",$D95="",$E95="",$F95="",Assumptions!$B$11&lt;&gt;"Assumptions valid"),"",IFERROR(IF(OR($D95&lt;=0,$E95&lt;0,$F95&lt;0),"",SUM($I95:$J95,$E95:$F95)),""))</f>
        <v/>
      </c>
      <c r="L95" s="12">
        <f>IFERROR(IF(OR($K95="",$H95="",$H95&lt;0.1,$H95&gt;0.8),"",$K95/(1-$H95)),"")</f>
        <v/>
      </c>
      <c r="M95" s="12">
        <f>IFERROR(IF(OR($L95="",Assumptions!$B$6&lt;=0,Assumptions!$B$7&lt;0),"",MAX(Assumptions!$B$7,CEILING($L95,Assumptions!$B$6))),"")</f>
        <v/>
      </c>
      <c r="N95" s="12">
        <f>IF(OR($M95="",$K95=""),"",$M95-$K95)</f>
        <v/>
      </c>
      <c r="O95" s="33">
        <f>IFERROR(IF(OR($M95="",$M95=0,$K95=""),"",($M95-$K95)/$M95),"")</f>
        <v/>
      </c>
      <c r="P95" s="25">
        <f>IFERROR(IF(COUNTA($A95:$G95,$Q95)=0,"",IF(Assumptions!$B$11&lt;&gt;"Assumptions valid","Assumption error",IF(OR($A95="",$B95="",$C95="",$D95="",$E95="",$F95=""),"Incomplete",IF(OR(NOT(ISNUMBER($D95)),NOT(ISNUMBER($E95)),NOT(ISNUMBER($F95)),$D95&lt;=0,$E95&lt;0,$F95&lt;0,AND($G95&lt;&gt;"",OR(NOT(ISNUMBER($G95)),$G95&lt;0.1,$G95&gt;0.8))),"Invalid input",IF(COUNTIF($A$7:$A$106,$A95)&gt;1,"Duplicate ID",IF(OR($D95&gt;Assumptions!$B$8,$E95&gt;Assumptions!$B$9),"Review input",IF($G95&lt;&gt;"","Override used","Ready"))))))),"Invalid input")</f>
        <v/>
      </c>
      <c r="Q95" s="26" t="n"/>
    </row>
    <row r="96" ht="23" customHeight="1">
      <c r="A96" s="20" t="n"/>
      <c r="B96" s="20" t="n"/>
      <c r="C96" s="20" t="n"/>
      <c r="D96" s="31" t="n"/>
      <c r="E96" s="22" t="n"/>
      <c r="F96" s="22" t="n"/>
      <c r="G96" s="32" t="n"/>
      <c r="H96" s="34">
        <f>IF(OR($A96="",Assumptions!$B$11&lt;&gt;"Assumptions valid"),"",IF($G96="",Assumptions!$B$5,$G96))</f>
        <v/>
      </c>
      <c r="I96" s="15">
        <f>IF(OR($A96="",$D96="",Assumptions!$B$11&lt;&gt;"Assumptions valid"),"",IFERROR($D96*Assumptions!$B$3,""))</f>
        <v/>
      </c>
      <c r="J96" s="15">
        <f>IF(OR($A96="",$D96="",Assumptions!$B$11&lt;&gt;"Assumptions valid"),"",IFERROR($D96*Assumptions!$B$4,""))</f>
        <v/>
      </c>
      <c r="K96" s="15">
        <f>IF(OR($A96="",$B96="",$C96="",$D96="",$E96="",$F96="",Assumptions!$B$11&lt;&gt;"Assumptions valid"),"",IFERROR(IF(OR($D96&lt;=0,$E96&lt;0,$F96&lt;0),"",SUM($I96:$J96,$E96:$F96)),""))</f>
        <v/>
      </c>
      <c r="L96" s="15">
        <f>IFERROR(IF(OR($K96="",$H96="",$H96&lt;0.1,$H96&gt;0.8),"",$K96/(1-$H96)),"")</f>
        <v/>
      </c>
      <c r="M96" s="15">
        <f>IFERROR(IF(OR($L96="",Assumptions!$B$6&lt;=0,Assumptions!$B$7&lt;0),"",MAX(Assumptions!$B$7,CEILING($L96,Assumptions!$B$6))),"")</f>
        <v/>
      </c>
      <c r="N96" s="15">
        <f>IF(OR($M96="",$K96=""),"",$M96-$K96)</f>
        <v/>
      </c>
      <c r="O96" s="34">
        <f>IFERROR(IF(OR($M96="",$M96=0,$K96=""),"",($M96-$K96)/$M96),"")</f>
        <v/>
      </c>
      <c r="P96" s="28">
        <f>IFERROR(IF(COUNTA($A96:$G96,$Q96)=0,"",IF(Assumptions!$B$11&lt;&gt;"Assumptions valid","Assumption error",IF(OR($A96="",$B96="",$C96="",$D96="",$E96="",$F96=""),"Incomplete",IF(OR(NOT(ISNUMBER($D96)),NOT(ISNUMBER($E96)),NOT(ISNUMBER($F96)),$D96&lt;=0,$E96&lt;0,$F96&lt;0,AND($G96&lt;&gt;"",OR(NOT(ISNUMBER($G96)),$G96&lt;0.1,$G96&gt;0.8))),"Invalid input",IF(COUNTIF($A$7:$A$106,$A96)&gt;1,"Duplicate ID",IF(OR($D96&gt;Assumptions!$B$8,$E96&gt;Assumptions!$B$9),"Review input",IF($G96&lt;&gt;"","Override used","Ready"))))))),"Invalid input")</f>
        <v/>
      </c>
      <c r="Q96" s="26" t="n"/>
    </row>
    <row r="97" ht="23" customHeight="1">
      <c r="A97" s="20" t="n"/>
      <c r="B97" s="20" t="n"/>
      <c r="C97" s="20" t="n"/>
      <c r="D97" s="31" t="n"/>
      <c r="E97" s="22" t="n"/>
      <c r="F97" s="22" t="n"/>
      <c r="G97" s="32" t="n"/>
      <c r="H97" s="33">
        <f>IF(OR($A97="",Assumptions!$B$11&lt;&gt;"Assumptions valid"),"",IF($G97="",Assumptions!$B$5,$G97))</f>
        <v/>
      </c>
      <c r="I97" s="12">
        <f>IF(OR($A97="",$D97="",Assumptions!$B$11&lt;&gt;"Assumptions valid"),"",IFERROR($D97*Assumptions!$B$3,""))</f>
        <v/>
      </c>
      <c r="J97" s="12">
        <f>IF(OR($A97="",$D97="",Assumptions!$B$11&lt;&gt;"Assumptions valid"),"",IFERROR($D97*Assumptions!$B$4,""))</f>
        <v/>
      </c>
      <c r="K97" s="12">
        <f>IF(OR($A97="",$B97="",$C97="",$D97="",$E97="",$F97="",Assumptions!$B$11&lt;&gt;"Assumptions valid"),"",IFERROR(IF(OR($D97&lt;=0,$E97&lt;0,$F97&lt;0),"",SUM($I97:$J97,$E97:$F97)),""))</f>
        <v/>
      </c>
      <c r="L97" s="12">
        <f>IFERROR(IF(OR($K97="",$H97="",$H97&lt;0.1,$H97&gt;0.8),"",$K97/(1-$H97)),"")</f>
        <v/>
      </c>
      <c r="M97" s="12">
        <f>IFERROR(IF(OR($L97="",Assumptions!$B$6&lt;=0,Assumptions!$B$7&lt;0),"",MAX(Assumptions!$B$7,CEILING($L97,Assumptions!$B$6))),"")</f>
        <v/>
      </c>
      <c r="N97" s="12">
        <f>IF(OR($M97="",$K97=""),"",$M97-$K97)</f>
        <v/>
      </c>
      <c r="O97" s="33">
        <f>IFERROR(IF(OR($M97="",$M97=0,$K97=""),"",($M97-$K97)/$M97),"")</f>
        <v/>
      </c>
      <c r="P97" s="25">
        <f>IFERROR(IF(COUNTA($A97:$G97,$Q97)=0,"",IF(Assumptions!$B$11&lt;&gt;"Assumptions valid","Assumption error",IF(OR($A97="",$B97="",$C97="",$D97="",$E97="",$F97=""),"Incomplete",IF(OR(NOT(ISNUMBER($D97)),NOT(ISNUMBER($E97)),NOT(ISNUMBER($F97)),$D97&lt;=0,$E97&lt;0,$F97&lt;0,AND($G97&lt;&gt;"",OR(NOT(ISNUMBER($G97)),$G97&lt;0.1,$G97&gt;0.8))),"Invalid input",IF(COUNTIF($A$7:$A$106,$A97)&gt;1,"Duplicate ID",IF(OR($D97&gt;Assumptions!$B$8,$E97&gt;Assumptions!$B$9),"Review input",IF($G97&lt;&gt;"","Override used","Ready"))))))),"Invalid input")</f>
        <v/>
      </c>
      <c r="Q97" s="26" t="n"/>
    </row>
    <row r="98" ht="23" customHeight="1">
      <c r="A98" s="20" t="n"/>
      <c r="B98" s="20" t="n"/>
      <c r="C98" s="20" t="n"/>
      <c r="D98" s="31" t="n"/>
      <c r="E98" s="22" t="n"/>
      <c r="F98" s="22" t="n"/>
      <c r="G98" s="32" t="n"/>
      <c r="H98" s="34">
        <f>IF(OR($A98="",Assumptions!$B$11&lt;&gt;"Assumptions valid"),"",IF($G98="",Assumptions!$B$5,$G98))</f>
        <v/>
      </c>
      <c r="I98" s="15">
        <f>IF(OR($A98="",$D98="",Assumptions!$B$11&lt;&gt;"Assumptions valid"),"",IFERROR($D98*Assumptions!$B$3,""))</f>
        <v/>
      </c>
      <c r="J98" s="15">
        <f>IF(OR($A98="",$D98="",Assumptions!$B$11&lt;&gt;"Assumptions valid"),"",IFERROR($D98*Assumptions!$B$4,""))</f>
        <v/>
      </c>
      <c r="K98" s="15">
        <f>IF(OR($A98="",$B98="",$C98="",$D98="",$E98="",$F98="",Assumptions!$B$11&lt;&gt;"Assumptions valid"),"",IFERROR(IF(OR($D98&lt;=0,$E98&lt;0,$F98&lt;0),"",SUM($I98:$J98,$E98:$F98)),""))</f>
        <v/>
      </c>
      <c r="L98" s="15">
        <f>IFERROR(IF(OR($K98="",$H98="",$H98&lt;0.1,$H98&gt;0.8),"",$K98/(1-$H98)),"")</f>
        <v/>
      </c>
      <c r="M98" s="15">
        <f>IFERROR(IF(OR($L98="",Assumptions!$B$6&lt;=0,Assumptions!$B$7&lt;0),"",MAX(Assumptions!$B$7,CEILING($L98,Assumptions!$B$6))),"")</f>
        <v/>
      </c>
      <c r="N98" s="15">
        <f>IF(OR($M98="",$K98=""),"",$M98-$K98)</f>
        <v/>
      </c>
      <c r="O98" s="34">
        <f>IFERROR(IF(OR($M98="",$M98=0,$K98=""),"",($M98-$K98)/$M98),"")</f>
        <v/>
      </c>
      <c r="P98" s="28">
        <f>IFERROR(IF(COUNTA($A98:$G98,$Q98)=0,"",IF(Assumptions!$B$11&lt;&gt;"Assumptions valid","Assumption error",IF(OR($A98="",$B98="",$C98="",$D98="",$E98="",$F98=""),"Incomplete",IF(OR(NOT(ISNUMBER($D98)),NOT(ISNUMBER($E98)),NOT(ISNUMBER($F98)),$D98&lt;=0,$E98&lt;0,$F98&lt;0,AND($G98&lt;&gt;"",OR(NOT(ISNUMBER($G98)),$G98&lt;0.1,$G98&gt;0.8))),"Invalid input",IF(COUNTIF($A$7:$A$106,$A98)&gt;1,"Duplicate ID",IF(OR($D98&gt;Assumptions!$B$8,$E98&gt;Assumptions!$B$9),"Review input",IF($G98&lt;&gt;"","Override used","Ready"))))))),"Invalid input")</f>
        <v/>
      </c>
      <c r="Q98" s="26" t="n"/>
    </row>
    <row r="99" ht="23" customHeight="1">
      <c r="A99" s="20" t="n"/>
      <c r="B99" s="20" t="n"/>
      <c r="C99" s="20" t="n"/>
      <c r="D99" s="31" t="n"/>
      <c r="E99" s="22" t="n"/>
      <c r="F99" s="22" t="n"/>
      <c r="G99" s="32" t="n"/>
      <c r="H99" s="33">
        <f>IF(OR($A99="",Assumptions!$B$11&lt;&gt;"Assumptions valid"),"",IF($G99="",Assumptions!$B$5,$G99))</f>
        <v/>
      </c>
      <c r="I99" s="12">
        <f>IF(OR($A99="",$D99="",Assumptions!$B$11&lt;&gt;"Assumptions valid"),"",IFERROR($D99*Assumptions!$B$3,""))</f>
        <v/>
      </c>
      <c r="J99" s="12">
        <f>IF(OR($A99="",$D99="",Assumptions!$B$11&lt;&gt;"Assumptions valid"),"",IFERROR($D99*Assumptions!$B$4,""))</f>
        <v/>
      </c>
      <c r="K99" s="12">
        <f>IF(OR($A99="",$B99="",$C99="",$D99="",$E99="",$F99="",Assumptions!$B$11&lt;&gt;"Assumptions valid"),"",IFERROR(IF(OR($D99&lt;=0,$E99&lt;0,$F99&lt;0),"",SUM($I99:$J99,$E99:$F99)),""))</f>
        <v/>
      </c>
      <c r="L99" s="12">
        <f>IFERROR(IF(OR($K99="",$H99="",$H99&lt;0.1,$H99&gt;0.8),"",$K99/(1-$H99)),"")</f>
        <v/>
      </c>
      <c r="M99" s="12">
        <f>IFERROR(IF(OR($L99="",Assumptions!$B$6&lt;=0,Assumptions!$B$7&lt;0),"",MAX(Assumptions!$B$7,CEILING($L99,Assumptions!$B$6))),"")</f>
        <v/>
      </c>
      <c r="N99" s="12">
        <f>IF(OR($M99="",$K99=""),"",$M99-$K99)</f>
        <v/>
      </c>
      <c r="O99" s="33">
        <f>IFERROR(IF(OR($M99="",$M99=0,$K99=""),"",($M99-$K99)/$M99),"")</f>
        <v/>
      </c>
      <c r="P99" s="25">
        <f>IFERROR(IF(COUNTA($A99:$G99,$Q99)=0,"",IF(Assumptions!$B$11&lt;&gt;"Assumptions valid","Assumption error",IF(OR($A99="",$B99="",$C99="",$D99="",$E99="",$F99=""),"Incomplete",IF(OR(NOT(ISNUMBER($D99)),NOT(ISNUMBER($E99)),NOT(ISNUMBER($F99)),$D99&lt;=0,$E99&lt;0,$F99&lt;0,AND($G99&lt;&gt;"",OR(NOT(ISNUMBER($G99)),$G99&lt;0.1,$G99&gt;0.8))),"Invalid input",IF(COUNTIF($A$7:$A$106,$A99)&gt;1,"Duplicate ID",IF(OR($D99&gt;Assumptions!$B$8,$E99&gt;Assumptions!$B$9),"Review input",IF($G99&lt;&gt;"","Override used","Ready"))))))),"Invalid input")</f>
        <v/>
      </c>
      <c r="Q99" s="26" t="n"/>
    </row>
    <row r="100" ht="23" customHeight="1">
      <c r="A100" s="20" t="n"/>
      <c r="B100" s="20" t="n"/>
      <c r="C100" s="20" t="n"/>
      <c r="D100" s="31" t="n"/>
      <c r="E100" s="22" t="n"/>
      <c r="F100" s="22" t="n"/>
      <c r="G100" s="32" t="n"/>
      <c r="H100" s="34">
        <f>IF(OR($A100="",Assumptions!$B$11&lt;&gt;"Assumptions valid"),"",IF($G100="",Assumptions!$B$5,$G100))</f>
        <v/>
      </c>
      <c r="I100" s="15">
        <f>IF(OR($A100="",$D100="",Assumptions!$B$11&lt;&gt;"Assumptions valid"),"",IFERROR($D100*Assumptions!$B$3,""))</f>
        <v/>
      </c>
      <c r="J100" s="15">
        <f>IF(OR($A100="",$D100="",Assumptions!$B$11&lt;&gt;"Assumptions valid"),"",IFERROR($D100*Assumptions!$B$4,""))</f>
        <v/>
      </c>
      <c r="K100" s="15">
        <f>IF(OR($A100="",$B100="",$C100="",$D100="",$E100="",$F100="",Assumptions!$B$11&lt;&gt;"Assumptions valid"),"",IFERROR(IF(OR($D100&lt;=0,$E100&lt;0,$F100&lt;0),"",SUM($I100:$J100,$E100:$F100)),""))</f>
        <v/>
      </c>
      <c r="L100" s="15">
        <f>IFERROR(IF(OR($K100="",$H100="",$H100&lt;0.1,$H100&gt;0.8),"",$K100/(1-$H100)),"")</f>
        <v/>
      </c>
      <c r="M100" s="15">
        <f>IFERROR(IF(OR($L100="",Assumptions!$B$6&lt;=0,Assumptions!$B$7&lt;0),"",MAX(Assumptions!$B$7,CEILING($L100,Assumptions!$B$6))),"")</f>
        <v/>
      </c>
      <c r="N100" s="15">
        <f>IF(OR($M100="",$K100=""),"",$M100-$K100)</f>
        <v/>
      </c>
      <c r="O100" s="34">
        <f>IFERROR(IF(OR($M100="",$M100=0,$K100=""),"",($M100-$K100)/$M100),"")</f>
        <v/>
      </c>
      <c r="P100" s="28">
        <f>IFERROR(IF(COUNTA($A100:$G100,$Q100)=0,"",IF(Assumptions!$B$11&lt;&gt;"Assumptions valid","Assumption error",IF(OR($A100="",$B100="",$C100="",$D100="",$E100="",$F100=""),"Incomplete",IF(OR(NOT(ISNUMBER($D100)),NOT(ISNUMBER($E100)),NOT(ISNUMBER($F100)),$D100&lt;=0,$E100&lt;0,$F100&lt;0,AND($G100&lt;&gt;"",OR(NOT(ISNUMBER($G100)),$G100&lt;0.1,$G100&gt;0.8))),"Invalid input",IF(COUNTIF($A$7:$A$106,$A100)&gt;1,"Duplicate ID",IF(OR($D100&gt;Assumptions!$B$8,$E100&gt;Assumptions!$B$9),"Review input",IF($G100&lt;&gt;"","Override used","Ready"))))))),"Invalid input")</f>
        <v/>
      </c>
      <c r="Q100" s="26" t="n"/>
    </row>
    <row r="101" ht="23" customHeight="1">
      <c r="A101" s="20" t="n"/>
      <c r="B101" s="20" t="n"/>
      <c r="C101" s="20" t="n"/>
      <c r="D101" s="31" t="n"/>
      <c r="E101" s="22" t="n"/>
      <c r="F101" s="22" t="n"/>
      <c r="G101" s="32" t="n"/>
      <c r="H101" s="33">
        <f>IF(OR($A101="",Assumptions!$B$11&lt;&gt;"Assumptions valid"),"",IF($G101="",Assumptions!$B$5,$G101))</f>
        <v/>
      </c>
      <c r="I101" s="12">
        <f>IF(OR($A101="",$D101="",Assumptions!$B$11&lt;&gt;"Assumptions valid"),"",IFERROR($D101*Assumptions!$B$3,""))</f>
        <v/>
      </c>
      <c r="J101" s="12">
        <f>IF(OR($A101="",$D101="",Assumptions!$B$11&lt;&gt;"Assumptions valid"),"",IFERROR($D101*Assumptions!$B$4,""))</f>
        <v/>
      </c>
      <c r="K101" s="12">
        <f>IF(OR($A101="",$B101="",$C101="",$D101="",$E101="",$F101="",Assumptions!$B$11&lt;&gt;"Assumptions valid"),"",IFERROR(IF(OR($D101&lt;=0,$E101&lt;0,$F101&lt;0),"",SUM($I101:$J101,$E101:$F101)),""))</f>
        <v/>
      </c>
      <c r="L101" s="12">
        <f>IFERROR(IF(OR($K101="",$H101="",$H101&lt;0.1,$H101&gt;0.8),"",$K101/(1-$H101)),"")</f>
        <v/>
      </c>
      <c r="M101" s="12">
        <f>IFERROR(IF(OR($L101="",Assumptions!$B$6&lt;=0,Assumptions!$B$7&lt;0),"",MAX(Assumptions!$B$7,CEILING($L101,Assumptions!$B$6))),"")</f>
        <v/>
      </c>
      <c r="N101" s="12">
        <f>IF(OR($M101="",$K101=""),"",$M101-$K101)</f>
        <v/>
      </c>
      <c r="O101" s="33">
        <f>IFERROR(IF(OR($M101="",$M101=0,$K101=""),"",($M101-$K101)/$M101),"")</f>
        <v/>
      </c>
      <c r="P101" s="25">
        <f>IFERROR(IF(COUNTA($A101:$G101,$Q101)=0,"",IF(Assumptions!$B$11&lt;&gt;"Assumptions valid","Assumption error",IF(OR($A101="",$B101="",$C101="",$D101="",$E101="",$F101=""),"Incomplete",IF(OR(NOT(ISNUMBER($D101)),NOT(ISNUMBER($E101)),NOT(ISNUMBER($F101)),$D101&lt;=0,$E101&lt;0,$F101&lt;0,AND($G101&lt;&gt;"",OR(NOT(ISNUMBER($G101)),$G101&lt;0.1,$G101&gt;0.8))),"Invalid input",IF(COUNTIF($A$7:$A$106,$A101)&gt;1,"Duplicate ID",IF(OR($D101&gt;Assumptions!$B$8,$E101&gt;Assumptions!$B$9),"Review input",IF($G101&lt;&gt;"","Override used","Ready"))))))),"Invalid input")</f>
        <v/>
      </c>
      <c r="Q101" s="26" t="n"/>
    </row>
    <row r="102" ht="23" customHeight="1">
      <c r="A102" s="20" t="n"/>
      <c r="B102" s="20" t="n"/>
      <c r="C102" s="20" t="n"/>
      <c r="D102" s="31" t="n"/>
      <c r="E102" s="22" t="n"/>
      <c r="F102" s="22" t="n"/>
      <c r="G102" s="32" t="n"/>
      <c r="H102" s="34">
        <f>IF(OR($A102="",Assumptions!$B$11&lt;&gt;"Assumptions valid"),"",IF($G102="",Assumptions!$B$5,$G102))</f>
        <v/>
      </c>
      <c r="I102" s="15">
        <f>IF(OR($A102="",$D102="",Assumptions!$B$11&lt;&gt;"Assumptions valid"),"",IFERROR($D102*Assumptions!$B$3,""))</f>
        <v/>
      </c>
      <c r="J102" s="15">
        <f>IF(OR($A102="",$D102="",Assumptions!$B$11&lt;&gt;"Assumptions valid"),"",IFERROR($D102*Assumptions!$B$4,""))</f>
        <v/>
      </c>
      <c r="K102" s="15">
        <f>IF(OR($A102="",$B102="",$C102="",$D102="",$E102="",$F102="",Assumptions!$B$11&lt;&gt;"Assumptions valid"),"",IFERROR(IF(OR($D102&lt;=0,$E102&lt;0,$F102&lt;0),"",SUM($I102:$J102,$E102:$F102)),""))</f>
        <v/>
      </c>
      <c r="L102" s="15">
        <f>IFERROR(IF(OR($K102="",$H102="",$H102&lt;0.1,$H102&gt;0.8),"",$K102/(1-$H102)),"")</f>
        <v/>
      </c>
      <c r="M102" s="15">
        <f>IFERROR(IF(OR($L102="",Assumptions!$B$6&lt;=0,Assumptions!$B$7&lt;0),"",MAX(Assumptions!$B$7,CEILING($L102,Assumptions!$B$6))),"")</f>
        <v/>
      </c>
      <c r="N102" s="15">
        <f>IF(OR($M102="",$K102=""),"",$M102-$K102)</f>
        <v/>
      </c>
      <c r="O102" s="34">
        <f>IFERROR(IF(OR($M102="",$M102=0,$K102=""),"",($M102-$K102)/$M102),"")</f>
        <v/>
      </c>
      <c r="P102" s="28">
        <f>IFERROR(IF(COUNTA($A102:$G102,$Q102)=0,"",IF(Assumptions!$B$11&lt;&gt;"Assumptions valid","Assumption error",IF(OR($A102="",$B102="",$C102="",$D102="",$E102="",$F102=""),"Incomplete",IF(OR(NOT(ISNUMBER($D102)),NOT(ISNUMBER($E102)),NOT(ISNUMBER($F102)),$D102&lt;=0,$E102&lt;0,$F102&lt;0,AND($G102&lt;&gt;"",OR(NOT(ISNUMBER($G102)),$G102&lt;0.1,$G102&gt;0.8))),"Invalid input",IF(COUNTIF($A$7:$A$106,$A102)&gt;1,"Duplicate ID",IF(OR($D102&gt;Assumptions!$B$8,$E102&gt;Assumptions!$B$9),"Review input",IF($G102&lt;&gt;"","Override used","Ready"))))))),"Invalid input")</f>
        <v/>
      </c>
      <c r="Q102" s="26" t="n"/>
    </row>
    <row r="103" ht="23" customHeight="1">
      <c r="A103" s="20" t="n"/>
      <c r="B103" s="20" t="n"/>
      <c r="C103" s="20" t="n"/>
      <c r="D103" s="31" t="n"/>
      <c r="E103" s="22" t="n"/>
      <c r="F103" s="22" t="n"/>
      <c r="G103" s="32" t="n"/>
      <c r="H103" s="33">
        <f>IF(OR($A103="",Assumptions!$B$11&lt;&gt;"Assumptions valid"),"",IF($G103="",Assumptions!$B$5,$G103))</f>
        <v/>
      </c>
      <c r="I103" s="12">
        <f>IF(OR($A103="",$D103="",Assumptions!$B$11&lt;&gt;"Assumptions valid"),"",IFERROR($D103*Assumptions!$B$3,""))</f>
        <v/>
      </c>
      <c r="J103" s="12">
        <f>IF(OR($A103="",$D103="",Assumptions!$B$11&lt;&gt;"Assumptions valid"),"",IFERROR($D103*Assumptions!$B$4,""))</f>
        <v/>
      </c>
      <c r="K103" s="12">
        <f>IF(OR($A103="",$B103="",$C103="",$D103="",$E103="",$F103="",Assumptions!$B$11&lt;&gt;"Assumptions valid"),"",IFERROR(IF(OR($D103&lt;=0,$E103&lt;0,$F103&lt;0),"",SUM($I103:$J103,$E103:$F103)),""))</f>
        <v/>
      </c>
      <c r="L103" s="12">
        <f>IFERROR(IF(OR($K103="",$H103="",$H103&lt;0.1,$H103&gt;0.8),"",$K103/(1-$H103)),"")</f>
        <v/>
      </c>
      <c r="M103" s="12">
        <f>IFERROR(IF(OR($L103="",Assumptions!$B$6&lt;=0,Assumptions!$B$7&lt;0),"",MAX(Assumptions!$B$7,CEILING($L103,Assumptions!$B$6))),"")</f>
        <v/>
      </c>
      <c r="N103" s="12">
        <f>IF(OR($M103="",$K103=""),"",$M103-$K103)</f>
        <v/>
      </c>
      <c r="O103" s="33">
        <f>IFERROR(IF(OR($M103="",$M103=0,$K103=""),"",($M103-$K103)/$M103),"")</f>
        <v/>
      </c>
      <c r="P103" s="25">
        <f>IFERROR(IF(COUNTA($A103:$G103,$Q103)=0,"",IF(Assumptions!$B$11&lt;&gt;"Assumptions valid","Assumption error",IF(OR($A103="",$B103="",$C103="",$D103="",$E103="",$F103=""),"Incomplete",IF(OR(NOT(ISNUMBER($D103)),NOT(ISNUMBER($E103)),NOT(ISNUMBER($F103)),$D103&lt;=0,$E103&lt;0,$F103&lt;0,AND($G103&lt;&gt;"",OR(NOT(ISNUMBER($G103)),$G103&lt;0.1,$G103&gt;0.8))),"Invalid input",IF(COUNTIF($A$7:$A$106,$A103)&gt;1,"Duplicate ID",IF(OR($D103&gt;Assumptions!$B$8,$E103&gt;Assumptions!$B$9),"Review input",IF($G103&lt;&gt;"","Override used","Ready"))))))),"Invalid input")</f>
        <v/>
      </c>
      <c r="Q103" s="26" t="n"/>
    </row>
    <row r="104" ht="23" customHeight="1">
      <c r="A104" s="20" t="n"/>
      <c r="B104" s="20" t="n"/>
      <c r="C104" s="20" t="n"/>
      <c r="D104" s="31" t="n"/>
      <c r="E104" s="22" t="n"/>
      <c r="F104" s="22" t="n"/>
      <c r="G104" s="32" t="n"/>
      <c r="H104" s="34">
        <f>IF(OR($A104="",Assumptions!$B$11&lt;&gt;"Assumptions valid"),"",IF($G104="",Assumptions!$B$5,$G104))</f>
        <v/>
      </c>
      <c r="I104" s="15">
        <f>IF(OR($A104="",$D104="",Assumptions!$B$11&lt;&gt;"Assumptions valid"),"",IFERROR($D104*Assumptions!$B$3,""))</f>
        <v/>
      </c>
      <c r="J104" s="15">
        <f>IF(OR($A104="",$D104="",Assumptions!$B$11&lt;&gt;"Assumptions valid"),"",IFERROR($D104*Assumptions!$B$4,""))</f>
        <v/>
      </c>
      <c r="K104" s="15">
        <f>IF(OR($A104="",$B104="",$C104="",$D104="",$E104="",$F104="",Assumptions!$B$11&lt;&gt;"Assumptions valid"),"",IFERROR(IF(OR($D104&lt;=0,$E104&lt;0,$F104&lt;0),"",SUM($I104:$J104,$E104:$F104)),""))</f>
        <v/>
      </c>
      <c r="L104" s="15">
        <f>IFERROR(IF(OR($K104="",$H104="",$H104&lt;0.1,$H104&gt;0.8),"",$K104/(1-$H104)),"")</f>
        <v/>
      </c>
      <c r="M104" s="15">
        <f>IFERROR(IF(OR($L104="",Assumptions!$B$6&lt;=0,Assumptions!$B$7&lt;0),"",MAX(Assumptions!$B$7,CEILING($L104,Assumptions!$B$6))),"")</f>
        <v/>
      </c>
      <c r="N104" s="15">
        <f>IF(OR($M104="",$K104=""),"",$M104-$K104)</f>
        <v/>
      </c>
      <c r="O104" s="34">
        <f>IFERROR(IF(OR($M104="",$M104=0,$K104=""),"",($M104-$K104)/$M104),"")</f>
        <v/>
      </c>
      <c r="P104" s="28">
        <f>IFERROR(IF(COUNTA($A104:$G104,$Q104)=0,"",IF(Assumptions!$B$11&lt;&gt;"Assumptions valid","Assumption error",IF(OR($A104="",$B104="",$C104="",$D104="",$E104="",$F104=""),"Incomplete",IF(OR(NOT(ISNUMBER($D104)),NOT(ISNUMBER($E104)),NOT(ISNUMBER($F104)),$D104&lt;=0,$E104&lt;0,$F104&lt;0,AND($G104&lt;&gt;"",OR(NOT(ISNUMBER($G104)),$G104&lt;0.1,$G104&gt;0.8))),"Invalid input",IF(COUNTIF($A$7:$A$106,$A104)&gt;1,"Duplicate ID",IF(OR($D104&gt;Assumptions!$B$8,$E104&gt;Assumptions!$B$9),"Review input",IF($G104&lt;&gt;"","Override used","Ready"))))))),"Invalid input")</f>
        <v/>
      </c>
      <c r="Q104" s="26" t="n"/>
    </row>
    <row r="105" ht="23" customHeight="1">
      <c r="A105" s="20" t="n"/>
      <c r="B105" s="20" t="n"/>
      <c r="C105" s="20" t="n"/>
      <c r="D105" s="31" t="n"/>
      <c r="E105" s="22" t="n"/>
      <c r="F105" s="22" t="n"/>
      <c r="G105" s="32" t="n"/>
      <c r="H105" s="33">
        <f>IF(OR($A105="",Assumptions!$B$11&lt;&gt;"Assumptions valid"),"",IF($G105="",Assumptions!$B$5,$G105))</f>
        <v/>
      </c>
      <c r="I105" s="12">
        <f>IF(OR($A105="",$D105="",Assumptions!$B$11&lt;&gt;"Assumptions valid"),"",IFERROR($D105*Assumptions!$B$3,""))</f>
        <v/>
      </c>
      <c r="J105" s="12">
        <f>IF(OR($A105="",$D105="",Assumptions!$B$11&lt;&gt;"Assumptions valid"),"",IFERROR($D105*Assumptions!$B$4,""))</f>
        <v/>
      </c>
      <c r="K105" s="12">
        <f>IF(OR($A105="",$B105="",$C105="",$D105="",$E105="",$F105="",Assumptions!$B$11&lt;&gt;"Assumptions valid"),"",IFERROR(IF(OR($D105&lt;=0,$E105&lt;0,$F105&lt;0),"",SUM($I105:$J105,$E105:$F105)),""))</f>
        <v/>
      </c>
      <c r="L105" s="12">
        <f>IFERROR(IF(OR($K105="",$H105="",$H105&lt;0.1,$H105&gt;0.8),"",$K105/(1-$H105)),"")</f>
        <v/>
      </c>
      <c r="M105" s="12">
        <f>IFERROR(IF(OR($L105="",Assumptions!$B$6&lt;=0,Assumptions!$B$7&lt;0),"",MAX(Assumptions!$B$7,CEILING($L105,Assumptions!$B$6))),"")</f>
        <v/>
      </c>
      <c r="N105" s="12">
        <f>IF(OR($M105="",$K105=""),"",$M105-$K105)</f>
        <v/>
      </c>
      <c r="O105" s="33">
        <f>IFERROR(IF(OR($M105="",$M105=0,$K105=""),"",($M105-$K105)/$M105),"")</f>
        <v/>
      </c>
      <c r="P105" s="25">
        <f>IFERROR(IF(COUNTA($A105:$G105,$Q105)=0,"",IF(Assumptions!$B$11&lt;&gt;"Assumptions valid","Assumption error",IF(OR($A105="",$B105="",$C105="",$D105="",$E105="",$F105=""),"Incomplete",IF(OR(NOT(ISNUMBER($D105)),NOT(ISNUMBER($E105)),NOT(ISNUMBER($F105)),$D105&lt;=0,$E105&lt;0,$F105&lt;0,AND($G105&lt;&gt;"",OR(NOT(ISNUMBER($G105)),$G105&lt;0.1,$G105&gt;0.8))),"Invalid input",IF(COUNTIF($A$7:$A$106,$A105)&gt;1,"Duplicate ID",IF(OR($D105&gt;Assumptions!$B$8,$E105&gt;Assumptions!$B$9),"Review input",IF($G105&lt;&gt;"","Override used","Ready"))))))),"Invalid input")</f>
        <v/>
      </c>
      <c r="Q105" s="26" t="n"/>
    </row>
    <row r="106" ht="23" customHeight="1">
      <c r="A106" s="20" t="n"/>
      <c r="B106" s="20" t="n"/>
      <c r="C106" s="20" t="n"/>
      <c r="D106" s="31" t="n"/>
      <c r="E106" s="22" t="n"/>
      <c r="F106" s="22" t="n"/>
      <c r="G106" s="32" t="n"/>
      <c r="H106" s="34">
        <f>IF(OR($A106="",Assumptions!$B$11&lt;&gt;"Assumptions valid"),"",IF($G106="",Assumptions!$B$5,$G106))</f>
        <v/>
      </c>
      <c r="I106" s="15">
        <f>IF(OR($A106="",$D106="",Assumptions!$B$11&lt;&gt;"Assumptions valid"),"",IFERROR($D106*Assumptions!$B$3,""))</f>
        <v/>
      </c>
      <c r="J106" s="15">
        <f>IF(OR($A106="",$D106="",Assumptions!$B$11&lt;&gt;"Assumptions valid"),"",IFERROR($D106*Assumptions!$B$4,""))</f>
        <v/>
      </c>
      <c r="K106" s="15">
        <f>IF(OR($A106="",$B106="",$C106="",$D106="",$E106="",$F106="",Assumptions!$B$11&lt;&gt;"Assumptions valid"),"",IFERROR(IF(OR($D106&lt;=0,$E106&lt;0,$F106&lt;0),"",SUM($I106:$J106,$E106:$F106)),""))</f>
        <v/>
      </c>
      <c r="L106" s="15">
        <f>IFERROR(IF(OR($K106="",$H106="",$H106&lt;0.1,$H106&gt;0.8),"",$K106/(1-$H106)),"")</f>
        <v/>
      </c>
      <c r="M106" s="15">
        <f>IFERROR(IF(OR($L106="",Assumptions!$B$6&lt;=0,Assumptions!$B$7&lt;0),"",MAX(Assumptions!$B$7,CEILING($L106,Assumptions!$B$6))),"")</f>
        <v/>
      </c>
      <c r="N106" s="15">
        <f>IF(OR($M106="",$K106=""),"",$M106-$K106)</f>
        <v/>
      </c>
      <c r="O106" s="34">
        <f>IFERROR(IF(OR($M106="",$M106=0,$K106=""),"",($M106-$K106)/$M106),"")</f>
        <v/>
      </c>
      <c r="P106" s="28">
        <f>IFERROR(IF(COUNTA($A106:$G106,$Q106)=0,"",IF(Assumptions!$B$11&lt;&gt;"Assumptions valid","Assumption error",IF(OR($A106="",$B106="",$C106="",$D106="",$E106="",$F106=""),"Incomplete",IF(OR(NOT(ISNUMBER($D106)),NOT(ISNUMBER($E106)),NOT(ISNUMBER($F106)),$D106&lt;=0,$E106&lt;0,$F106&lt;0,AND($G106&lt;&gt;"",OR(NOT(ISNUMBER($G106)),$G106&lt;0.1,$G106&gt;0.8))),"Invalid input",IF(COUNTIF($A$7:$A$106,$A106)&gt;1,"Duplicate ID",IF(OR($D106&gt;Assumptions!$B$8,$E106&gt;Assumptions!$B$9),"Review input",IF($G106&lt;&gt;"","Override used","Ready"))))))),"Invalid input")</f>
        <v/>
      </c>
      <c r="Q106" s="26" t="n"/>
    </row>
  </sheetData>
  <autoFilter ref="A6:Q106"/>
  <mergeCells count="1">
    <mergeCell ref="A1:Q1"/>
  </mergeCells>
  <conditionalFormatting sqref="P7:P106">
    <cfRule type="expression" priority="1" dxfId="1">
      <formula>$P7="Ready"</formula>
    </cfRule>
    <cfRule type="expression" priority="2" dxfId="2">
      <formula>$P7="Override used"</formula>
    </cfRule>
    <cfRule type="expression" priority="3" dxfId="0">
      <formula>$P7="Review input"</formula>
    </cfRule>
    <cfRule type="expression" priority="4" dxfId="3">
      <formula>$P7="Incomplete"</formula>
    </cfRule>
    <cfRule type="expression" priority="5" dxfId="3">
      <formula>$P7="Invalid input"</formula>
    </cfRule>
    <cfRule type="expression" priority="6" dxfId="3">
      <formula>$P7="Duplicate ID"</formula>
    </cfRule>
    <cfRule type="expression" priority="7" dxfId="3">
      <formula>$P7="Assumption error"</formula>
    </cfRule>
  </conditionalFormatting>
  <conditionalFormatting sqref="A7:A106">
    <cfRule type="expression" priority="8" dxfId="4">
      <formula>AND($A7&lt;&gt;"",COUNTIF($A$7:$A$106,$A7)&gt;1)</formula>
    </cfRule>
  </conditionalFormatting>
  <conditionalFormatting sqref="A7:F106">
    <cfRule type="expression" priority="9" dxfId="4">
      <formula>AND(COUNTA($A7:$G7,$Q7)&gt;0,A7="")</formula>
    </cfRule>
  </conditionalFormatting>
  <conditionalFormatting sqref="D7:D106">
    <cfRule type="expression" priority="10" dxfId="5">
      <formula>AND(ISNUMBER($D7),$D7&gt;Assumptions!$B$8)</formula>
    </cfRule>
  </conditionalFormatting>
  <conditionalFormatting sqref="E7:E106">
    <cfRule type="expression" priority="11" dxfId="5">
      <formula>AND(ISNUMBER($E7),$E7&gt;Assumptions!$B$9)</formula>
    </cfRule>
  </conditionalFormatting>
  <conditionalFormatting sqref="G7:G106">
    <cfRule type="expression" priority="12" dxfId="6">
      <formula>$G7&lt;&gt;""</formula>
    </cfRule>
  </conditionalFormatting>
  <dataValidations count="7">
    <dataValidation sqref="A7:A106" showDropDown="0" showInputMessage="1" showErrorMessage="1" allowBlank="0" errorTitle="Invalid task ID" error="Enter a task ID containing 1 through 20 characters." promptTitle="Task ID" prompt="Enter a fictional internal identifier containing no more than 20 characters." type="textLength" errorStyle="stop" operator="between">
      <formula1>1</formula1>
      <formula2>20</formula2>
    </dataValidation>
    <dataValidation sqref="B7:B106" showDropDown="0" showInputMessage="1" showErrorMessage="1" allowBlank="0" errorTitle="Invalid service category" error="Select a service category from the list." promptTitle="Service category" prompt="Select the applicable service category." type="list" errorStyle="stop">
      <formula1>=CategoryList</formula1>
    </dataValidation>
    <dataValidation sqref="C7:C106" showDropDown="0" showInputMessage="1" showErrorMessage="1" allowBlank="0" errorTitle="Invalid description" error="Enter a task description containing 1 through 100 characters." promptTitle="Task description" prompt="Enter a plain-English task description containing no more than 100 characters." type="textLength" errorStyle="stop" operator="between">
      <formula1>1</formula1>
      <formula2>100</formula2>
    </dataValidation>
    <dataValidation sqref="D7:D106" showDropDown="0" showInputMessage="1" showErrorMessage="1" allowBlank="0" errorTitle="Invalid labor hours" error="Enter labor hours from 0.1 through 24." promptTitle="Labor hours" prompt="Enter labor hours from 0.1 through 24." type="decimal" errorStyle="stop" operator="between">
      <formula1>0.1</formula1>
      <formula2>24</formula2>
    </dataValidation>
    <dataValidation sqref="E7:F106" showDropDown="0" showInputMessage="1" showErrorMessage="1" allowBlank="0" errorTitle="Invalid cost" error="Enter a cost from $0.00 through $50,000.00." promptTitle="Task cost" prompt="Enter a cost from $0.00 through $50,000.00." type="decimal" errorStyle="stop" operator="between">
      <formula1>0</formula1>
      <formula2>50000</formula2>
    </dataValidation>
    <dataValidation sqref="G7:G106" showDropDown="0" showInputMessage="1" showErrorMessage="1" allowBlank="0" errorTitle="Invalid target margin" error="Enter a target margin from 10.0% through 80.0%, or leave this cell blank." promptTitle="Optional margin override" prompt="Enter a target margin from 10.0% through 80.0%, or leave this cell blank." type="decimal" errorStyle="stop" operator="between">
      <formula1>0.10</formula1>
      <formula2>0.80</formula2>
    </dataValidation>
    <dataValidation sqref="Q7:Q106" showDropDown="0" showInputMessage="1" showErrorMessage="1" allowBlank="0" errorTitle="Notes too long" error="Enter no more than 200 characters." promptTitle="Optional notes" prompt="Enter an administrative pricing note containing no more than 200 characters." type="textLength" errorStyle="stop" operator="lessThanOrEqual">
      <formula1>200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D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4" customWidth="1" min="3" max="3"/>
    <col width="29" customWidth="1" min="4" max="4"/>
  </cols>
  <sheetData>
    <row r="1" ht="28" customHeight="1">
      <c r="A1" s="1" t="inlineStr">
        <is>
          <t>HVAC Flat-Rate Pricing Assumptions</t>
        </is>
      </c>
      <c r="B1" s="29" t="n"/>
      <c r="C1" s="29" t="n"/>
      <c r="D1" s="30" t="n"/>
    </row>
    <row r="2" ht="27" customHeight="1">
      <c r="A2" s="9" t="inlineStr">
        <is>
          <t>Pricing Assumption</t>
        </is>
      </c>
      <c r="B2" s="9" t="inlineStr">
        <is>
          <t>Editable Value</t>
        </is>
      </c>
      <c r="D2" s="9" t="inlineStr">
        <is>
          <t>Service Category</t>
        </is>
      </c>
    </row>
    <row r="3" ht="22" customHeight="1">
      <c r="A3" s="10" t="inlineStr">
        <is>
          <t>Loaded Direct Labor Cost per Hour</t>
        </is>
      </c>
      <c r="B3" s="22" t="n">
        <v>42</v>
      </c>
      <c r="D3" s="20" t="inlineStr">
        <is>
          <t>Airflow Components</t>
        </is>
      </c>
    </row>
    <row r="4" ht="22" customHeight="1">
      <c r="A4" s="13" t="inlineStr">
        <is>
          <t>Overhead Cost per Labor Hour</t>
        </is>
      </c>
      <c r="B4" s="22" t="n">
        <v>68</v>
      </c>
      <c r="D4" s="20" t="inlineStr">
        <is>
          <t>Condensate</t>
        </is>
      </c>
    </row>
    <row r="5" ht="22" customHeight="1">
      <c r="A5" s="10" t="inlineStr">
        <is>
          <t>Default Target Gross Margin</t>
        </is>
      </c>
      <c r="B5" s="32" t="n">
        <v>0.45</v>
      </c>
      <c r="D5" s="20" t="inlineStr">
        <is>
          <t>Controls</t>
        </is>
      </c>
    </row>
    <row r="6" ht="22" customHeight="1">
      <c r="A6" s="13" t="inlineStr">
        <is>
          <t>Price Rounding Increment</t>
        </is>
      </c>
      <c r="B6" s="22" t="n">
        <v>5</v>
      </c>
      <c r="D6" s="20" t="inlineStr">
        <is>
          <t>Electrical Components</t>
        </is>
      </c>
    </row>
    <row r="7" ht="22" customHeight="1">
      <c r="A7" s="10" t="inlineStr">
        <is>
          <t>Minimum Flat-Rate Price</t>
        </is>
      </c>
      <c r="B7" s="22" t="n">
        <v>125</v>
      </c>
      <c r="D7" s="20" t="inlineStr">
        <is>
          <t>Heating Components</t>
        </is>
      </c>
    </row>
    <row r="8" ht="22" customHeight="1">
      <c r="A8" s="13" t="inlineStr">
        <is>
          <t>Labor-Hours Review Threshold</t>
        </is>
      </c>
      <c r="B8" s="31" t="n">
        <v>8</v>
      </c>
      <c r="D8" s="20" t="inlineStr">
        <is>
          <t>Refrigeration Components</t>
        </is>
      </c>
    </row>
    <row r="9" ht="22" customHeight="1">
      <c r="A9" s="10" t="inlineStr">
        <is>
          <t>Parts-Cost Review Threshold</t>
        </is>
      </c>
      <c r="B9" s="22" t="n">
        <v>1000</v>
      </c>
    </row>
    <row r="10"/>
    <row r="11" ht="24" customHeight="1">
      <c r="A11" s="4" t="inlineStr">
        <is>
          <t>Assumption Status</t>
        </is>
      </c>
      <c r="B11" s="19">
        <f>IFERROR(IF(OR(NOT(ISNUMBER(B3)),B3&lt;0,B3&gt;500,NOT(ISNUMBER(B4)),B4&lt;0,B4&gt;500,NOT(ISNUMBER(B5)),B5&lt;0.1,B5&gt;0.8,NOT(ISNUMBER(B6)),B6&lt;0.01,B6&gt;100,NOT(ISNUMBER(B7)),B7&lt;0,B7&gt;5000,NOT(ISNUMBER(B8)),B8&lt;0.1,B8&gt;24,NOT(ISNUMBER(B9)),B9&lt;0,B9&gt;50000),"Fix highlighted assumptions","Assumptions valid"),"Fix highlighted assumptions")</f>
        <v/>
      </c>
    </row>
    <row r="12"/>
    <row r="13" ht="62" customHeight="1">
      <c r="A13" s="17" t="inlineStr">
        <is>
          <t>Pricing aid based on user-entered costs and labor hours. Loaded direct labor cost should contain direct labor burden only; enter general operating overhead separately.</t>
        </is>
      </c>
    </row>
    <row r="14"/>
    <row r="15" ht="46" customHeight="1">
      <c r="A15" s="17" t="inlineStr">
        <is>
          <t>Review thresholds are estimating alerts, not prohibitions. Pricing excludes taxes, permits, discounts, and site-specific conditions.</t>
        </is>
      </c>
    </row>
  </sheetData>
  <mergeCells count="1">
    <mergeCell ref="A1:D1"/>
  </mergeCells>
  <conditionalFormatting sqref="B3:B4">
    <cfRule type="expression" priority="1" dxfId="4">
      <formula>OR(NOT(ISNUMBER(B3)),B3&lt;0,B3&gt;500)</formula>
    </cfRule>
  </conditionalFormatting>
  <conditionalFormatting sqref="B5">
    <cfRule type="expression" priority="2" dxfId="4">
      <formula>OR(NOT(ISNUMBER(B5)),B5&lt;0.1,B5&gt;0.8)</formula>
    </cfRule>
  </conditionalFormatting>
  <conditionalFormatting sqref="B6">
    <cfRule type="expression" priority="3" dxfId="4">
      <formula>OR(NOT(ISNUMBER(B6)),B6&lt;0.01,B6&gt;100)</formula>
    </cfRule>
  </conditionalFormatting>
  <conditionalFormatting sqref="B7">
    <cfRule type="expression" priority="4" dxfId="4">
      <formula>OR(NOT(ISNUMBER(B7)),B7&lt;0,B7&gt;5000)</formula>
    </cfRule>
  </conditionalFormatting>
  <conditionalFormatting sqref="B8">
    <cfRule type="expression" priority="5" dxfId="4">
      <formula>OR(NOT(ISNUMBER(B8)),B8&lt;0.1,B8&gt;24)</formula>
    </cfRule>
  </conditionalFormatting>
  <conditionalFormatting sqref="B9">
    <cfRule type="expression" priority="6" dxfId="4">
      <formula>OR(NOT(ISNUMBER(B9)),B9&lt;0,B9&gt;50000)</formula>
    </cfRule>
  </conditionalFormatting>
  <conditionalFormatting sqref="B11">
    <cfRule type="expression" priority="7" dxfId="1">
      <formula>B11="Assumptions valid"</formula>
    </cfRule>
    <cfRule type="expression" priority="8" dxfId="3">
      <formula>B11="Fix highlighted assumptions"</formula>
    </cfRule>
  </conditionalFormatting>
  <dataValidations count="6">
    <dataValidation sqref="B3:B4" showDropDown="0" showInputMessage="1" showErrorMessage="1" allowBlank="0" errorTitle="Invalid hourly cost" error="Enter an hourly cost from $0.00 through $500.00." promptTitle="Hourly cost" prompt="Enter an hourly cost from $0.00 through $500.00." type="decimal" errorStyle="stop" operator="between">
      <formula1>0</formula1>
      <formula2>500</formula2>
    </dataValidation>
    <dataValidation sqref="B5" showDropDown="0" showInputMessage="1" showErrorMessage="1" allowBlank="0" errorTitle="Invalid target margin" error="Enter a target margin from 10.0% through 80.0%." promptTitle="Target margin" prompt="Enter a target margin from 10.0% through 80.0%." type="decimal" errorStyle="stop" operator="between">
      <formula1>0.10</formula1>
      <formula2>0.80</formula2>
    </dataValidation>
    <dataValidation sqref="B6" showDropDown="0" showInputMessage="1" showErrorMessage="1" allowBlank="0" errorTitle="Invalid rounding increment" error="Enter a rounding increment from $0.01 through $100.00." promptTitle="Rounding increment" prompt="Enter a positive rounding increment from $0.01 through $100.00." type="decimal" errorStyle="stop" operator="between">
      <formula1>0.01</formula1>
      <formula2>100</formula2>
    </dataValidation>
    <dataValidation sqref="B7" showDropDown="0" showInputMessage="1" showErrorMessage="1" allowBlank="0" errorTitle="Invalid minimum price" error="Enter a minimum price from $0.00 through $5,000.00." promptTitle="Minimum price" prompt="Enter a minimum flat-rate price from $0.00 through $5,000.00." type="decimal" errorStyle="stop" operator="between">
      <formula1>0</formula1>
      <formula2>5000</formula2>
    </dataValidation>
    <dataValidation sqref="B8" showDropDown="0" showInputMessage="1" showErrorMessage="1" allowBlank="0" errorTitle="Invalid labor-hours threshold" error="Enter labor hours from 0.1 through 24." promptTitle="Review threshold" prompt="Enter a labor-hours review threshold from 0.1 through 24." type="decimal" errorStyle="stop" operator="between">
      <formula1>0.1</formula1>
      <formula2>24</formula2>
    </dataValidation>
    <dataValidation sqref="B9" showDropDown="0" showInputMessage="1" showErrorMessage="1" allowBlank="0" errorTitle="Invalid parts-cost threshold" error="Enter a cost from $0.00 through $50,000.00." promptTitle="Review threshold" prompt="Enter a parts-cost review threshold from $0.00 through $50,000.00." type="decimal" errorStyle="stop" operator="between">
      <formula1>0</formula1>
      <formula2>50000</formula2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2026-09-11T19:09:45Z</dcterms:created>
  <dcterms:modified xmlns:dcterms="http://purl.org/dc/terms/" xmlns:xsi="http://www.w3.org/2001/XMLSchema-instance" xsi:type="dcterms:W3CDTF">2026-09-11T19:09:45+00:00Z</dcterms:modified>
</cp:coreProperties>
</file>