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ervice Visit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'Service Visits'!$A$4:$N$104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0.0%"/>
    <numFmt numFmtId="166" formatCode="0.0 &quot;hrs&quot;"/>
    <numFmt numFmtId="167" formatCode="0 &quot;hrs&quot;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5E6F75"/>
      <sz val="9"/>
    </font>
    <font>
      <name val="Arial"/>
      <b val="1"/>
      <color rgb="00FFFFFF"/>
      <sz val="10"/>
    </font>
    <font>
      <name val="Arial"/>
      <color rgb="00243746"/>
      <sz val="10"/>
    </font>
    <font>
      <name val="Arial"/>
      <b val="1"/>
      <color rgb="00243746"/>
      <sz val="10"/>
    </font>
    <font>
      <name val="Arial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FFF1DE"/>
      </patternFill>
    </fill>
    <fill>
      <patternFill patternType="solid">
        <fgColor rgb="00FFFFFF"/>
      </patternFill>
    </fill>
    <fill>
      <patternFill patternType="solid">
        <fgColor rgb="00F1F6F7"/>
      </patternFill>
    </fill>
    <fill>
      <patternFill patternType="solid">
        <fgColor rgb="00167D8D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6" fillId="6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164" fontId="0" fillId="3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top" wrapText="1"/>
    </xf>
    <xf numFmtId="164" fontId="4" fillId="3" borderId="1" applyAlignment="1" pivotButton="0" quotePrefix="0" xfId="0">
      <alignment horizontal="left" vertical="center"/>
    </xf>
    <xf numFmtId="166" fontId="4" fillId="3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166" fontId="4" fillId="3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left" vertical="center"/>
    </xf>
    <xf numFmtId="167" fontId="4" fillId="3" borderId="1" applyAlignment="1" pivotButton="0" quotePrefix="0" xfId="0">
      <alignment horizontal="left" vertical="center"/>
    </xf>
    <xf numFmtId="0" fontId="5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0" fillId="3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left" vertical="center"/>
    </xf>
    <xf numFmtId="166" fontId="4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left" vertical="center"/>
    </xf>
    <xf numFmtId="167" fontId="4" fillId="3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Arial"/>
        <b val="1"/>
        <color rgb="00FFFFFF"/>
        <sz val="10"/>
      </font>
      <fill>
        <patternFill patternType="solid">
          <fgColor rgb="0026734D"/>
        </patternFill>
      </fill>
    </dxf>
    <dxf>
      <font>
        <name val="Arial"/>
        <b val="1"/>
        <color rgb="00FFFFFF"/>
        <sz val="10"/>
      </font>
      <fill>
        <patternFill patternType="solid">
          <fgColor rgb="00C6532F"/>
        </patternFill>
      </fill>
    </dxf>
    <dxf>
      <font>
        <name val="Arial"/>
        <b val="1"/>
        <color rgb="00FFFFFF"/>
        <sz val="10"/>
      </font>
      <fill>
        <patternFill patternType="solid">
          <fgColor rgb="00E8752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First-Time Fix by Technician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'Summary'!D19</f>
            </strRef>
          </tx>
          <spPr>
            <a:solidFill xmlns:a="http://schemas.openxmlformats.org/drawingml/2006/main">
              <a:srgbClr val="E87524"/>
            </a:solidFill>
            <a:ln xmlns:a="http://schemas.openxmlformats.org/drawingml/2006/main">
              <a:solidFill>
                <a:srgbClr val="16324F"/>
              </a:solidFill>
              <a:prstDash val="solid"/>
            </a:ln>
          </spPr>
          <cat>
            <numRef>
              <f>'Summary'!$A$20:$A$23</f>
            </numRef>
          </cat>
          <val>
            <numRef>
              <f>'Summary'!$D$20:$D$23</f>
            </numRef>
          </val>
        </ser>
        <gapWidth val="55"/>
        <axId val="10"/>
        <axId val="100"/>
      </barChart>
      <catAx>
        <axId val="10"/>
        <scaling>
          <orientation val="minMax"/>
          <max val="1"/>
          <min val="0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Fix Rate</a:t>
                </a:r>
              </a:p>
            </rich>
          </tx>
        </title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Technician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37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5" customWidth="1" min="4" max="4"/>
    <col width="20" customWidth="1" min="5" max="5"/>
    <col width="3" customWidth="1" min="6" max="6"/>
    <col width="23" customWidth="1" min="7" max="7"/>
    <col width="12" customWidth="1" min="8" max="8"/>
    <col width="12" customWidth="1" min="9" max="9"/>
    <col width="14" customWidth="1" min="10" max="10"/>
    <col width="3" customWidth="1" min="11" max="11"/>
    <col width="3" customWidth="1" min="12" max="12"/>
  </cols>
  <sheetData>
    <row r="1" ht="30" customHeight="1">
      <c r="A1" s="1" t="inlineStr">
        <is>
          <t>HVAC First-Time Fix Dashboard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5" t="n"/>
    </row>
    <row r="2">
      <c r="A2" s="3" t="inlineStr">
        <is>
          <t>Results use entered service visits and the editable classification rule on the Assumptions sheet.</t>
        </is>
      </c>
    </row>
    <row r="3" ht="22" customHeight="1">
      <c r="A3" s="4" t="inlineStr">
        <is>
          <t>Dashboard Filters</t>
        </is>
      </c>
      <c r="B3" s="4" t="n"/>
    </row>
    <row r="4">
      <c r="A4" s="5" t="inlineStr">
        <is>
          <t>Start Date</t>
        </is>
      </c>
      <c r="B4" s="36" t="n">
        <v>46113</v>
      </c>
    </row>
    <row r="5">
      <c r="A5" s="5" t="inlineStr">
        <is>
          <t>End Date</t>
        </is>
      </c>
      <c r="B5" s="36" t="n">
        <v>46277</v>
      </c>
    </row>
    <row r="6">
      <c r="A6" s="5" t="inlineStr">
        <is>
          <t>Technician</t>
        </is>
      </c>
      <c r="B6" s="7" t="inlineStr">
        <is>
          <t>All</t>
        </is>
      </c>
    </row>
    <row r="7">
      <c r="A7" s="5" t="inlineStr">
        <is>
          <t>Service Type</t>
        </is>
      </c>
      <c r="B7" s="7" t="inlineStr">
        <is>
          <t>All</t>
        </is>
      </c>
    </row>
    <row r="8"/>
    <row r="9" ht="24" customHeight="1">
      <c r="A9" s="8" t="inlineStr">
        <is>
          <t>Indicator</t>
        </is>
      </c>
      <c r="B9" s="8" t="inlineStr">
        <is>
          <t>Calculated Value</t>
        </is>
      </c>
    </row>
    <row r="10">
      <c r="A10" s="5" t="inlineStr">
        <is>
          <t>First-time fixes</t>
        </is>
      </c>
      <c r="B10" s="9">
        <f>IF(OR($B$4="",$B$5="",$B$5&lt;$B$4),"",COUNTIFS('Service Visits'!$C$5:$C$104,"&gt;="&amp;$B$4,'Service Visits'!$C$5:$C$104,"&lt;="&amp;$B$5,'Service Visits'!$D$5:$D$104,IF($B$6="All","*",$B$6),'Service Visits'!$E$5:$E$104,IF($B$7="All","*",$B$7),'Service Visits'!$M$5:$M$104,"Yes"))</f>
        <v/>
      </c>
    </row>
    <row r="11">
      <c r="A11" s="10" t="inlineStr">
        <is>
          <t>Not first-time fixes</t>
        </is>
      </c>
      <c r="B11" s="11">
        <f>IF(OR($B$4="",$B$5="",$B$5&lt;$B$4),"",COUNTIFS('Service Visits'!$C$5:$C$104,"&gt;="&amp;$B$4,'Service Visits'!$C$5:$C$104,"&lt;="&amp;$B$5,'Service Visits'!$D$5:$D$104,IF($B$6="All","*",$B$6),'Service Visits'!$E$5:$E$104,IF($B$7="All","*",$B$7),'Service Visits'!$M$5:$M$104,"No"))</f>
        <v/>
      </c>
    </row>
    <row r="12">
      <c r="A12" s="5" t="inlineStr">
        <is>
          <t>Eligible closed visits</t>
        </is>
      </c>
      <c r="B12" s="9">
        <f>IF(OR($B$10="",$B$11=""),"",SUM($B$10:$B$11))</f>
        <v/>
      </c>
    </row>
    <row r="13">
      <c r="A13" s="10" t="inlineStr">
        <is>
          <t>First-time fix rate</t>
        </is>
      </c>
      <c r="B13" s="37">
        <f>IFERROR(IF(OR($B$12="",$B$12=0),"",$B$10/$B$12),"")</f>
        <v/>
      </c>
    </row>
    <row r="14">
      <c r="A14" s="5" t="inlineStr">
        <is>
          <t>Related callbacks</t>
        </is>
      </c>
      <c r="B14" s="9">
        <f>IF(OR($B$4="",$B$5="",$B$5&lt;$B$4),"",COUNTIFS('Service Visits'!$C$5:$C$104,"&gt;="&amp;$B$4,'Service Visits'!$C$5:$C$104,"&lt;="&amp;$B$5,'Service Visits'!$D$5:$D$104,IF($B$6="All","*",$B$6),'Service Visits'!$E$5:$E$104,IF($B$7="All","*",$B$7),'Service Visits'!$J$5:$J$104,"Related callback",'Service Visits'!$L$5:$L$104,"&lt;&gt;Canceled"))</f>
        <v/>
      </c>
    </row>
    <row r="15">
      <c r="A15" s="10" t="inlineStr">
        <is>
          <t>Pending classifications</t>
        </is>
      </c>
      <c r="B15" s="11">
        <f>IF(OR($B$4="",$B$5="",$B$5&lt;$B$4),"",COUNTIFS('Service Visits'!$C$5:$C$104,"&gt;="&amp;$B$4,'Service Visits'!$C$5:$C$104,"&lt;="&amp;$B$5,'Service Visits'!$D$5:$D$104,IF($B$6="All","*",$B$6),'Service Visits'!$E$5:$E$104,IF($B$7="All","*",$B$7),'Service Visits'!$M$5:$M$104,"Pending"))</f>
        <v/>
      </c>
    </row>
    <row r="16">
      <c r="A16" s="5" t="inlineStr">
        <is>
          <t>Average eligible labor hours</t>
        </is>
      </c>
      <c r="B16" s="38">
        <f>IFERROR(IF(OR($B$12="",$B$12=0),"",(SUMIFS('Service Visits'!$H$5:$H$104,'Service Visits'!$C$5:$C$104,"&gt;="&amp;$B$4,'Service Visits'!$C$5:$C$104,"&lt;="&amp;$B$5,'Service Visits'!$D$5:$D$104,IF($B$6="All","*",$B$6),'Service Visits'!$E$5:$E$104,IF($B$7="All","*",$B$7),'Service Visits'!$M$5:$M$104,"Yes")+SUMIFS('Service Visits'!$H$5:$H$104,'Service Visits'!$C$5:$C$104,"&gt;="&amp;$B$4,'Service Visits'!$C$5:$C$104,"&lt;="&amp;$B$5,'Service Visits'!$D$5:$D$104,IF($B$6="All","*",$B$6),'Service Visits'!$E$5:$E$104,IF($B$7="All","*",$B$7),'Service Visits'!$M$5:$M$104,"No"))/$B$12),"")</f>
        <v/>
      </c>
    </row>
    <row r="17"/>
    <row r="18" ht="22" customHeight="1">
      <c r="A18" s="4" t="inlineStr">
        <is>
          <t>Technician Detail — Date Range and Service Type Filter</t>
        </is>
      </c>
      <c r="B18" s="4" t="n"/>
      <c r="C18" s="4" t="n"/>
      <c r="D18" s="4" t="n"/>
      <c r="E18" s="4" t="n"/>
      <c r="G18" s="4" t="inlineStr">
        <is>
          <t>Callback Outcome Detail</t>
        </is>
      </c>
      <c r="H18" s="4" t="n"/>
      <c r="I18" s="4" t="n"/>
      <c r="J18" s="4" t="n"/>
    </row>
    <row r="19" ht="24" customHeight="1">
      <c r="A19" s="8" t="inlineStr">
        <is>
          <t>Technician</t>
        </is>
      </c>
      <c r="B19" s="8" t="inlineStr">
        <is>
          <t>Eligible</t>
        </is>
      </c>
      <c r="C19" s="8" t="inlineStr">
        <is>
          <t>First-Time Fixes</t>
        </is>
      </c>
      <c r="D19" s="8" t="inlineStr">
        <is>
          <t>Fix Rate</t>
        </is>
      </c>
      <c r="E19" s="8" t="inlineStr">
        <is>
          <t>Related Callbacks</t>
        </is>
      </c>
      <c r="G19" s="8" t="inlineStr">
        <is>
          <t>Callback Outcome</t>
        </is>
      </c>
      <c r="H19" s="8" t="inlineStr">
        <is>
          <t>Visits</t>
        </is>
      </c>
      <c r="I19" s="8" t="inlineStr">
        <is>
          <t>Eligible</t>
        </is>
      </c>
      <c r="J19" s="8" t="inlineStr">
        <is>
          <t>Fix Rate</t>
        </is>
      </c>
    </row>
    <row r="20">
      <c r="A20" s="14">
        <f>'Assumptions'!$A$4</f>
        <v/>
      </c>
      <c r="B20" s="15">
        <f>IF($A20="","",COUNTIFS('Service Visits'!$C$5:$C$104,"&gt;="&amp;$B$4,'Service Visits'!$C$5:$C$104,"&lt;="&amp;$B$5,'Service Visits'!$D$5:$D$104,$A20,'Service Visits'!$E$5:$E$104,IF($B$7="All","*",$B$7),'Service Visits'!$M$5:$M$104,"Yes")+COUNTIFS('Service Visits'!$C$5:$C$104,"&gt;="&amp;$B$4,'Service Visits'!$C$5:$C$104,"&lt;="&amp;$B$5,'Service Visits'!$D$5:$D$104,$A20,'Service Visits'!$E$5:$E$104,IF($B$7="All","*",$B$7),'Service Visits'!$M$5:$M$104,"No"))</f>
        <v/>
      </c>
      <c r="C20" s="15">
        <f>IF($A20="","",COUNTIFS('Service Visits'!$C$5:$C$104,"&gt;="&amp;$B$4,'Service Visits'!$C$5:$C$104,"&lt;="&amp;$B$5,'Service Visits'!$D$5:$D$104,$A20,'Service Visits'!$E$5:$E$104,IF($B$7="All","*",$B$7),'Service Visits'!$M$5:$M$104,"Yes"))</f>
        <v/>
      </c>
      <c r="D20" s="39">
        <f>IFERROR(IF(OR($B20="",$B20=0),"",$C20/$B20),"")</f>
        <v/>
      </c>
      <c r="E20" s="15">
        <f>IF($A20="","",COUNTIFS('Service Visits'!$C$5:$C$104,"&gt;="&amp;$B$4,'Service Visits'!$C$5:$C$104,"&lt;="&amp;$B$5,'Service Visits'!$D$5:$D$104,$A20,'Service Visits'!$E$5:$E$104,IF($B$7="All","*",$B$7),'Service Visits'!$J$5:$J$104,"Related callback",'Service Visits'!$L$5:$L$104,"&lt;&gt;Canceled"))</f>
        <v/>
      </c>
      <c r="G20" s="14">
        <f>'Assumptions'!$D$4</f>
        <v/>
      </c>
      <c r="H20" s="15">
        <f>IF($G20="","",COUNTIFS('Service Visits'!$C$5:$C$104,"&gt;="&amp;$B$4,'Service Visits'!$C$5:$C$104,"&lt;="&amp;$B$5,'Service Visits'!$D$5:$D$104,IF($B$6="All","*",$B$6),'Service Visits'!$E$5:$E$104,IF($B$7="All","*",$B$7),'Service Visits'!$J$5:$J$104,$G20,'Service Visits'!$L$5:$L$104,"&lt;&gt;Canceled"))</f>
        <v/>
      </c>
      <c r="I20" s="15">
        <f>IF($G20="","",COUNTIFS('Service Visits'!$C$5:$C$104,"&gt;="&amp;$B$4,'Service Visits'!$C$5:$C$104,"&lt;="&amp;$B$5,'Service Visits'!$D$5:$D$104,IF($B$6="All","*",$B$6),'Service Visits'!$E$5:$E$104,IF($B$7="All","*",$B$7),'Service Visits'!$J$5:$J$104,$G20,'Service Visits'!$L$5:$L$104,"&lt;&gt;Canceled",'Service Visits'!$M$5:$M$104,"Yes")+COUNTIFS('Service Visits'!$C$5:$C$104,"&gt;="&amp;$B$4,'Service Visits'!$C$5:$C$104,"&lt;="&amp;$B$5,'Service Visits'!$D$5:$D$104,IF($B$6="All","*",$B$6),'Service Visits'!$E$5:$E$104,IF($B$7="All","*",$B$7),'Service Visits'!$J$5:$J$104,$G20,'Service Visits'!$L$5:$L$104,"&lt;&gt;Canceled",'Service Visits'!$M$5:$M$104,"No"))</f>
        <v/>
      </c>
      <c r="J20" s="39">
        <f>IFERROR(IF(OR($I20="",$I20=0),"",COUNTIFS('Service Visits'!$C$5:$C$104,"&gt;="&amp;$B$4,'Service Visits'!$C$5:$C$104,"&lt;="&amp;$B$5,'Service Visits'!$D$5:$D$104,IF($B$6="All","*",$B$6),'Service Visits'!$E$5:$E$104,IF($B$7="All","*",$B$7),'Service Visits'!$J$5:$J$104,$G20,'Service Visits'!$L$5:$L$104,"&lt;&gt;Canceled",'Service Visits'!$M$5:$M$104,"Yes")/$I20),"")</f>
        <v/>
      </c>
    </row>
    <row r="21">
      <c r="A21" s="17">
        <f>'Assumptions'!$A$5</f>
        <v/>
      </c>
      <c r="B21" s="18">
        <f>IF($A21="","",COUNTIFS('Service Visits'!$C$5:$C$104,"&gt;="&amp;$B$4,'Service Visits'!$C$5:$C$104,"&lt;="&amp;$B$5,'Service Visits'!$D$5:$D$104,$A21,'Service Visits'!$E$5:$E$104,IF($B$7="All","*",$B$7),'Service Visits'!$M$5:$M$104,"Yes")+COUNTIFS('Service Visits'!$C$5:$C$104,"&gt;="&amp;$B$4,'Service Visits'!$C$5:$C$104,"&lt;="&amp;$B$5,'Service Visits'!$D$5:$D$104,$A21,'Service Visits'!$E$5:$E$104,IF($B$7="All","*",$B$7),'Service Visits'!$M$5:$M$104,"No"))</f>
        <v/>
      </c>
      <c r="C21" s="18">
        <f>IF($A21="","",COUNTIFS('Service Visits'!$C$5:$C$104,"&gt;="&amp;$B$4,'Service Visits'!$C$5:$C$104,"&lt;="&amp;$B$5,'Service Visits'!$D$5:$D$104,$A21,'Service Visits'!$E$5:$E$104,IF($B$7="All","*",$B$7),'Service Visits'!$M$5:$M$104,"Yes"))</f>
        <v/>
      </c>
      <c r="D21" s="40">
        <f>IFERROR(IF(OR($B21="",$B21=0),"",$C21/$B21),"")</f>
        <v/>
      </c>
      <c r="E21" s="18">
        <f>IF($A21="","",COUNTIFS('Service Visits'!$C$5:$C$104,"&gt;="&amp;$B$4,'Service Visits'!$C$5:$C$104,"&lt;="&amp;$B$5,'Service Visits'!$D$5:$D$104,$A21,'Service Visits'!$E$5:$E$104,IF($B$7="All","*",$B$7),'Service Visits'!$J$5:$J$104,"Related callback",'Service Visits'!$L$5:$L$104,"&lt;&gt;Canceled"))</f>
        <v/>
      </c>
      <c r="G21" s="17">
        <f>'Assumptions'!$D$5</f>
        <v/>
      </c>
      <c r="H21" s="18">
        <f>IF($G21="","",COUNTIFS('Service Visits'!$C$5:$C$104,"&gt;="&amp;$B$4,'Service Visits'!$C$5:$C$104,"&lt;="&amp;$B$5,'Service Visits'!$D$5:$D$104,IF($B$6="All","*",$B$6),'Service Visits'!$E$5:$E$104,IF($B$7="All","*",$B$7),'Service Visits'!$J$5:$J$104,$G21,'Service Visits'!$L$5:$L$104,"&lt;&gt;Canceled"))</f>
        <v/>
      </c>
      <c r="I21" s="18">
        <f>IF($G21="","",COUNTIFS('Service Visits'!$C$5:$C$104,"&gt;="&amp;$B$4,'Service Visits'!$C$5:$C$104,"&lt;="&amp;$B$5,'Service Visits'!$D$5:$D$104,IF($B$6="All","*",$B$6),'Service Visits'!$E$5:$E$104,IF($B$7="All","*",$B$7),'Service Visits'!$J$5:$J$104,$G21,'Service Visits'!$L$5:$L$104,"&lt;&gt;Canceled",'Service Visits'!$M$5:$M$104,"Yes")+COUNTIFS('Service Visits'!$C$5:$C$104,"&gt;="&amp;$B$4,'Service Visits'!$C$5:$C$104,"&lt;="&amp;$B$5,'Service Visits'!$D$5:$D$104,IF($B$6="All","*",$B$6),'Service Visits'!$E$5:$E$104,IF($B$7="All","*",$B$7),'Service Visits'!$J$5:$J$104,$G21,'Service Visits'!$L$5:$L$104,"&lt;&gt;Canceled",'Service Visits'!$M$5:$M$104,"No"))</f>
        <v/>
      </c>
      <c r="J21" s="40">
        <f>IFERROR(IF(OR($I21="",$I21=0),"",COUNTIFS('Service Visits'!$C$5:$C$104,"&gt;="&amp;$B$4,'Service Visits'!$C$5:$C$104,"&lt;="&amp;$B$5,'Service Visits'!$D$5:$D$104,IF($B$6="All","*",$B$6),'Service Visits'!$E$5:$E$104,IF($B$7="All","*",$B$7),'Service Visits'!$J$5:$J$104,$G21,'Service Visits'!$L$5:$L$104,"&lt;&gt;Canceled",'Service Visits'!$M$5:$M$104,"Yes")/$I21),"")</f>
        <v/>
      </c>
    </row>
    <row r="22">
      <c r="A22" s="14">
        <f>'Assumptions'!$A$6</f>
        <v/>
      </c>
      <c r="B22" s="15">
        <f>IF($A22="","",COUNTIFS('Service Visits'!$C$5:$C$104,"&gt;="&amp;$B$4,'Service Visits'!$C$5:$C$104,"&lt;="&amp;$B$5,'Service Visits'!$D$5:$D$104,$A22,'Service Visits'!$E$5:$E$104,IF($B$7="All","*",$B$7),'Service Visits'!$M$5:$M$104,"Yes")+COUNTIFS('Service Visits'!$C$5:$C$104,"&gt;="&amp;$B$4,'Service Visits'!$C$5:$C$104,"&lt;="&amp;$B$5,'Service Visits'!$D$5:$D$104,$A22,'Service Visits'!$E$5:$E$104,IF($B$7="All","*",$B$7),'Service Visits'!$M$5:$M$104,"No"))</f>
        <v/>
      </c>
      <c r="C22" s="15">
        <f>IF($A22="","",COUNTIFS('Service Visits'!$C$5:$C$104,"&gt;="&amp;$B$4,'Service Visits'!$C$5:$C$104,"&lt;="&amp;$B$5,'Service Visits'!$D$5:$D$104,$A22,'Service Visits'!$E$5:$E$104,IF($B$7="All","*",$B$7),'Service Visits'!$M$5:$M$104,"Yes"))</f>
        <v/>
      </c>
      <c r="D22" s="39">
        <f>IFERROR(IF(OR($B22="",$B22=0),"",$C22/$B22),"")</f>
        <v/>
      </c>
      <c r="E22" s="15">
        <f>IF($A22="","",COUNTIFS('Service Visits'!$C$5:$C$104,"&gt;="&amp;$B$4,'Service Visits'!$C$5:$C$104,"&lt;="&amp;$B$5,'Service Visits'!$D$5:$D$104,$A22,'Service Visits'!$E$5:$E$104,IF($B$7="All","*",$B$7),'Service Visits'!$J$5:$J$104,"Related callback",'Service Visits'!$L$5:$L$104,"&lt;&gt;Canceled"))</f>
        <v/>
      </c>
      <c r="G22" s="14">
        <f>'Assumptions'!$D$6</f>
        <v/>
      </c>
      <c r="H22" s="15">
        <f>IF($G22="","",COUNTIFS('Service Visits'!$C$5:$C$104,"&gt;="&amp;$B$4,'Service Visits'!$C$5:$C$104,"&lt;="&amp;$B$5,'Service Visits'!$D$5:$D$104,IF($B$6="All","*",$B$6),'Service Visits'!$E$5:$E$104,IF($B$7="All","*",$B$7),'Service Visits'!$J$5:$J$104,$G22,'Service Visits'!$L$5:$L$104,"&lt;&gt;Canceled"))</f>
        <v/>
      </c>
      <c r="I22" s="15">
        <f>IF($G22="","",COUNTIFS('Service Visits'!$C$5:$C$104,"&gt;="&amp;$B$4,'Service Visits'!$C$5:$C$104,"&lt;="&amp;$B$5,'Service Visits'!$D$5:$D$104,IF($B$6="All","*",$B$6),'Service Visits'!$E$5:$E$104,IF($B$7="All","*",$B$7),'Service Visits'!$J$5:$J$104,$G22,'Service Visits'!$L$5:$L$104,"&lt;&gt;Canceled",'Service Visits'!$M$5:$M$104,"Yes")+COUNTIFS('Service Visits'!$C$5:$C$104,"&gt;="&amp;$B$4,'Service Visits'!$C$5:$C$104,"&lt;="&amp;$B$5,'Service Visits'!$D$5:$D$104,IF($B$6="All","*",$B$6),'Service Visits'!$E$5:$E$104,IF($B$7="All","*",$B$7),'Service Visits'!$J$5:$J$104,$G22,'Service Visits'!$L$5:$L$104,"&lt;&gt;Canceled",'Service Visits'!$M$5:$M$104,"No"))</f>
        <v/>
      </c>
      <c r="J22" s="39">
        <f>IFERROR(IF(OR($I22="",$I22=0),"",COUNTIFS('Service Visits'!$C$5:$C$104,"&gt;="&amp;$B$4,'Service Visits'!$C$5:$C$104,"&lt;="&amp;$B$5,'Service Visits'!$D$5:$D$104,IF($B$6="All","*",$B$6),'Service Visits'!$E$5:$E$104,IF($B$7="All","*",$B$7),'Service Visits'!$J$5:$J$104,$G22,'Service Visits'!$L$5:$L$104,"&lt;&gt;Canceled",'Service Visits'!$M$5:$M$104,"Yes")/$I22),"")</f>
        <v/>
      </c>
    </row>
    <row r="23">
      <c r="A23" s="17">
        <f>'Assumptions'!$A$7</f>
        <v/>
      </c>
      <c r="B23" s="18">
        <f>IF($A23="","",COUNTIFS('Service Visits'!$C$5:$C$104,"&gt;="&amp;$B$4,'Service Visits'!$C$5:$C$104,"&lt;="&amp;$B$5,'Service Visits'!$D$5:$D$104,$A23,'Service Visits'!$E$5:$E$104,IF($B$7="All","*",$B$7),'Service Visits'!$M$5:$M$104,"Yes")+COUNTIFS('Service Visits'!$C$5:$C$104,"&gt;="&amp;$B$4,'Service Visits'!$C$5:$C$104,"&lt;="&amp;$B$5,'Service Visits'!$D$5:$D$104,$A23,'Service Visits'!$E$5:$E$104,IF($B$7="All","*",$B$7),'Service Visits'!$M$5:$M$104,"No"))</f>
        <v/>
      </c>
      <c r="C23" s="18">
        <f>IF($A23="","",COUNTIFS('Service Visits'!$C$5:$C$104,"&gt;="&amp;$B$4,'Service Visits'!$C$5:$C$104,"&lt;="&amp;$B$5,'Service Visits'!$D$5:$D$104,$A23,'Service Visits'!$E$5:$E$104,IF($B$7="All","*",$B$7),'Service Visits'!$M$5:$M$104,"Yes"))</f>
        <v/>
      </c>
      <c r="D23" s="40">
        <f>IFERROR(IF(OR($B23="",$B23=0),"",$C23/$B23),"")</f>
        <v/>
      </c>
      <c r="E23" s="18">
        <f>IF($A23="","",COUNTIFS('Service Visits'!$C$5:$C$104,"&gt;="&amp;$B$4,'Service Visits'!$C$5:$C$104,"&lt;="&amp;$B$5,'Service Visits'!$D$5:$D$104,$A23,'Service Visits'!$E$5:$E$104,IF($B$7="All","*",$B$7),'Service Visits'!$J$5:$J$104,"Related callback",'Service Visits'!$L$5:$L$104,"&lt;&gt;Canceled"))</f>
        <v/>
      </c>
      <c r="G23" s="17">
        <f>'Assumptions'!$D$7</f>
        <v/>
      </c>
      <c r="H23" s="18">
        <f>IF($G23="","",COUNTIFS('Service Visits'!$C$5:$C$104,"&gt;="&amp;$B$4,'Service Visits'!$C$5:$C$104,"&lt;="&amp;$B$5,'Service Visits'!$D$5:$D$104,IF($B$6="All","*",$B$6),'Service Visits'!$E$5:$E$104,IF($B$7="All","*",$B$7),'Service Visits'!$J$5:$J$104,$G23,'Service Visits'!$L$5:$L$104,"&lt;&gt;Canceled"))</f>
        <v/>
      </c>
      <c r="I23" s="18">
        <f>IF($G23="","",COUNTIFS('Service Visits'!$C$5:$C$104,"&gt;="&amp;$B$4,'Service Visits'!$C$5:$C$104,"&lt;="&amp;$B$5,'Service Visits'!$D$5:$D$104,IF($B$6="All","*",$B$6),'Service Visits'!$E$5:$E$104,IF($B$7="All","*",$B$7),'Service Visits'!$J$5:$J$104,$G23,'Service Visits'!$L$5:$L$104,"&lt;&gt;Canceled",'Service Visits'!$M$5:$M$104,"Yes")+COUNTIFS('Service Visits'!$C$5:$C$104,"&gt;="&amp;$B$4,'Service Visits'!$C$5:$C$104,"&lt;="&amp;$B$5,'Service Visits'!$D$5:$D$104,IF($B$6="All","*",$B$6),'Service Visits'!$E$5:$E$104,IF($B$7="All","*",$B$7),'Service Visits'!$J$5:$J$104,$G23,'Service Visits'!$L$5:$L$104,"&lt;&gt;Canceled",'Service Visits'!$M$5:$M$104,"No"))</f>
        <v/>
      </c>
      <c r="J23" s="40">
        <f>IFERROR(IF(OR($I23="",$I23=0),"",COUNTIFS('Service Visits'!$C$5:$C$104,"&gt;="&amp;$B$4,'Service Visits'!$C$5:$C$104,"&lt;="&amp;$B$5,'Service Visits'!$D$5:$D$104,IF($B$6="All","*",$B$6),'Service Visits'!$E$5:$E$104,IF($B$7="All","*",$B$7),'Service Visits'!$J$5:$J$104,$G23,'Service Visits'!$L$5:$L$104,"&lt;&gt;Canceled",'Service Visits'!$M$5:$M$104,"Yes")/$I23),"")</f>
        <v/>
      </c>
    </row>
    <row r="24"/>
    <row r="25"/>
    <row r="26"/>
    <row r="27" ht="22" customHeight="1">
      <c r="A27" s="4" t="inlineStr">
        <is>
          <t>Service Type Detail — Date Range and Technician Filter</t>
        </is>
      </c>
      <c r="B27" s="4" t="n"/>
      <c r="C27" s="4" t="n"/>
      <c r="D27" s="4" t="n"/>
      <c r="E27" s="4" t="n"/>
    </row>
    <row r="28" ht="24" customHeight="1">
      <c r="A28" s="8" t="inlineStr">
        <is>
          <t>Service Type</t>
        </is>
      </c>
      <c r="B28" s="8" t="inlineStr">
        <is>
          <t>Eligible</t>
        </is>
      </c>
      <c r="C28" s="8" t="inlineStr">
        <is>
          <t>First-Time Fixes</t>
        </is>
      </c>
      <c r="D28" s="8" t="inlineStr">
        <is>
          <t>Fix Rate</t>
        </is>
      </c>
      <c r="E28" s="8" t="inlineStr">
        <is>
          <t>Related Callbacks</t>
        </is>
      </c>
    </row>
    <row r="29">
      <c r="A29" s="17">
        <f>'Assumptions'!$B$4</f>
        <v/>
      </c>
      <c r="B29" s="18">
        <f>IF($A29="","",COUNTIFS('Service Visits'!$C$5:$C$104,"&gt;="&amp;$B$4,'Service Visits'!$C$5:$C$104,"&lt;="&amp;$B$5,'Service Visits'!$D$5:$D$104,IF($B$6="All","*",$B$6),'Service Visits'!$E$5:$E$104,$A29,'Service Visits'!$M$5:$M$104,"Yes")+COUNTIFS('Service Visits'!$C$5:$C$104,"&gt;="&amp;$B$4,'Service Visits'!$C$5:$C$104,"&lt;="&amp;$B$5,'Service Visits'!$D$5:$D$104,IF($B$6="All","*",$B$6),'Service Visits'!$E$5:$E$104,$A29,'Service Visits'!$M$5:$M$104,"No"))</f>
        <v/>
      </c>
      <c r="C29" s="18">
        <f>IF($A29="","",COUNTIFS('Service Visits'!$C$5:$C$104,"&gt;="&amp;$B$4,'Service Visits'!$C$5:$C$104,"&lt;="&amp;$B$5,'Service Visits'!$D$5:$D$104,IF($B$6="All","*",$B$6),'Service Visits'!$E$5:$E$104,$A29,'Service Visits'!$M$5:$M$104,"Yes"))</f>
        <v/>
      </c>
      <c r="D29" s="40">
        <f>IFERROR(IF(OR($B29="",$B29=0),"",$C29/$B29),"")</f>
        <v/>
      </c>
      <c r="E29" s="18">
        <f>IF($A29="","",COUNTIFS('Service Visits'!$C$5:$C$104,"&gt;="&amp;$B$4,'Service Visits'!$C$5:$C$104,"&lt;="&amp;$B$5,'Service Visits'!$D$5:$D$104,IF($B$6="All","*",$B$6),'Service Visits'!$E$5:$E$104,$A29,'Service Visits'!$J$5:$J$104,"Related callback",'Service Visits'!$L$5:$L$104,"&lt;&gt;Canceled"))</f>
        <v/>
      </c>
    </row>
    <row r="30">
      <c r="A30" s="14">
        <f>'Assumptions'!$B$5</f>
        <v/>
      </c>
      <c r="B30" s="15">
        <f>IF($A30="","",COUNTIFS('Service Visits'!$C$5:$C$104,"&gt;="&amp;$B$4,'Service Visits'!$C$5:$C$104,"&lt;="&amp;$B$5,'Service Visits'!$D$5:$D$104,IF($B$6="All","*",$B$6),'Service Visits'!$E$5:$E$104,$A30,'Service Visits'!$M$5:$M$104,"Yes")+COUNTIFS('Service Visits'!$C$5:$C$104,"&gt;="&amp;$B$4,'Service Visits'!$C$5:$C$104,"&lt;="&amp;$B$5,'Service Visits'!$D$5:$D$104,IF($B$6="All","*",$B$6),'Service Visits'!$E$5:$E$104,$A30,'Service Visits'!$M$5:$M$104,"No"))</f>
        <v/>
      </c>
      <c r="C30" s="15">
        <f>IF($A30="","",COUNTIFS('Service Visits'!$C$5:$C$104,"&gt;="&amp;$B$4,'Service Visits'!$C$5:$C$104,"&lt;="&amp;$B$5,'Service Visits'!$D$5:$D$104,IF($B$6="All","*",$B$6),'Service Visits'!$E$5:$E$104,$A30,'Service Visits'!$M$5:$M$104,"Yes"))</f>
        <v/>
      </c>
      <c r="D30" s="39">
        <f>IFERROR(IF(OR($B30="",$B30=0),"",$C30/$B30),"")</f>
        <v/>
      </c>
      <c r="E30" s="15">
        <f>IF($A30="","",COUNTIFS('Service Visits'!$C$5:$C$104,"&gt;="&amp;$B$4,'Service Visits'!$C$5:$C$104,"&lt;="&amp;$B$5,'Service Visits'!$D$5:$D$104,IF($B$6="All","*",$B$6),'Service Visits'!$E$5:$E$104,$A30,'Service Visits'!$J$5:$J$104,"Related callback",'Service Visits'!$L$5:$L$104,"&lt;&gt;Canceled"))</f>
        <v/>
      </c>
    </row>
    <row r="31">
      <c r="A31" s="17">
        <f>'Assumptions'!$B$6</f>
        <v/>
      </c>
      <c r="B31" s="18">
        <f>IF($A31="","",COUNTIFS('Service Visits'!$C$5:$C$104,"&gt;="&amp;$B$4,'Service Visits'!$C$5:$C$104,"&lt;="&amp;$B$5,'Service Visits'!$D$5:$D$104,IF($B$6="All","*",$B$6),'Service Visits'!$E$5:$E$104,$A31,'Service Visits'!$M$5:$M$104,"Yes")+COUNTIFS('Service Visits'!$C$5:$C$104,"&gt;="&amp;$B$4,'Service Visits'!$C$5:$C$104,"&lt;="&amp;$B$5,'Service Visits'!$D$5:$D$104,IF($B$6="All","*",$B$6),'Service Visits'!$E$5:$E$104,$A31,'Service Visits'!$M$5:$M$104,"No"))</f>
        <v/>
      </c>
      <c r="C31" s="18">
        <f>IF($A31="","",COUNTIFS('Service Visits'!$C$5:$C$104,"&gt;="&amp;$B$4,'Service Visits'!$C$5:$C$104,"&lt;="&amp;$B$5,'Service Visits'!$D$5:$D$104,IF($B$6="All","*",$B$6),'Service Visits'!$E$5:$E$104,$A31,'Service Visits'!$M$5:$M$104,"Yes"))</f>
        <v/>
      </c>
      <c r="D31" s="40">
        <f>IFERROR(IF(OR($B31="",$B31=0),"",$C31/$B31),"")</f>
        <v/>
      </c>
      <c r="E31" s="18">
        <f>IF($A31="","",COUNTIFS('Service Visits'!$C$5:$C$104,"&gt;="&amp;$B$4,'Service Visits'!$C$5:$C$104,"&lt;="&amp;$B$5,'Service Visits'!$D$5:$D$104,IF($B$6="All","*",$B$6),'Service Visits'!$E$5:$E$104,$A31,'Service Visits'!$J$5:$J$104,"Related callback",'Service Visits'!$L$5:$L$104,"&lt;&gt;Canceled"))</f>
        <v/>
      </c>
    </row>
    <row r="32">
      <c r="A32" s="14">
        <f>'Assumptions'!$B$7</f>
        <v/>
      </c>
      <c r="B32" s="15">
        <f>IF($A32="","",COUNTIFS('Service Visits'!$C$5:$C$104,"&gt;="&amp;$B$4,'Service Visits'!$C$5:$C$104,"&lt;="&amp;$B$5,'Service Visits'!$D$5:$D$104,IF($B$6="All","*",$B$6),'Service Visits'!$E$5:$E$104,$A32,'Service Visits'!$M$5:$M$104,"Yes")+COUNTIFS('Service Visits'!$C$5:$C$104,"&gt;="&amp;$B$4,'Service Visits'!$C$5:$C$104,"&lt;="&amp;$B$5,'Service Visits'!$D$5:$D$104,IF($B$6="All","*",$B$6),'Service Visits'!$E$5:$E$104,$A32,'Service Visits'!$M$5:$M$104,"No"))</f>
        <v/>
      </c>
      <c r="C32" s="15">
        <f>IF($A32="","",COUNTIFS('Service Visits'!$C$5:$C$104,"&gt;="&amp;$B$4,'Service Visits'!$C$5:$C$104,"&lt;="&amp;$B$5,'Service Visits'!$D$5:$D$104,IF($B$6="All","*",$B$6),'Service Visits'!$E$5:$E$104,$A32,'Service Visits'!$M$5:$M$104,"Yes"))</f>
        <v/>
      </c>
      <c r="D32" s="39">
        <f>IFERROR(IF(OR($B32="",$B32=0),"",$C32/$B32),"")</f>
        <v/>
      </c>
      <c r="E32" s="15">
        <f>IF($A32="","",COUNTIFS('Service Visits'!$C$5:$C$104,"&gt;="&amp;$B$4,'Service Visits'!$C$5:$C$104,"&lt;="&amp;$B$5,'Service Visits'!$D$5:$D$104,IF($B$6="All","*",$B$6),'Service Visits'!$E$5:$E$104,$A32,'Service Visits'!$J$5:$J$104,"Related callback",'Service Visits'!$L$5:$L$104,"&lt;&gt;Canceled"))</f>
        <v/>
      </c>
    </row>
    <row r="33">
      <c r="A33" s="17">
        <f>'Assumptions'!$B$8</f>
        <v/>
      </c>
      <c r="B33" s="18">
        <f>IF($A33="","",COUNTIFS('Service Visits'!$C$5:$C$104,"&gt;="&amp;$B$4,'Service Visits'!$C$5:$C$104,"&lt;="&amp;$B$5,'Service Visits'!$D$5:$D$104,IF($B$6="All","*",$B$6),'Service Visits'!$E$5:$E$104,$A33,'Service Visits'!$M$5:$M$104,"Yes")+COUNTIFS('Service Visits'!$C$5:$C$104,"&gt;="&amp;$B$4,'Service Visits'!$C$5:$C$104,"&lt;="&amp;$B$5,'Service Visits'!$D$5:$D$104,IF($B$6="All","*",$B$6),'Service Visits'!$E$5:$E$104,$A33,'Service Visits'!$M$5:$M$104,"No"))</f>
        <v/>
      </c>
      <c r="C33" s="18">
        <f>IF($A33="","",COUNTIFS('Service Visits'!$C$5:$C$104,"&gt;="&amp;$B$4,'Service Visits'!$C$5:$C$104,"&lt;="&amp;$B$5,'Service Visits'!$D$5:$D$104,IF($B$6="All","*",$B$6),'Service Visits'!$E$5:$E$104,$A33,'Service Visits'!$M$5:$M$104,"Yes"))</f>
        <v/>
      </c>
      <c r="D33" s="40">
        <f>IFERROR(IF(OR($B33="",$B33=0),"",$C33/$B33),"")</f>
        <v/>
      </c>
      <c r="E33" s="18">
        <f>IF($A33="","",COUNTIFS('Service Visits'!$C$5:$C$104,"&gt;="&amp;$B$4,'Service Visits'!$C$5:$C$104,"&lt;="&amp;$B$5,'Service Visits'!$D$5:$D$104,IF($B$6="All","*",$B$6),'Service Visits'!$E$5:$E$104,$A33,'Service Visits'!$J$5:$J$104,"Related callback",'Service Visits'!$L$5:$L$104,"&lt;&gt;Canceled"))</f>
        <v/>
      </c>
    </row>
  </sheetData>
  <mergeCells count="1">
    <mergeCell ref="A1:L1"/>
  </mergeCells>
  <conditionalFormatting sqref="B13">
    <cfRule type="expression" priority="1" dxfId="0">
      <formula>AND(ISNUMBER($B$13),$B$13&gt;='Assumptions'!$H$7)</formula>
    </cfRule>
    <cfRule type="expression" priority="2" dxfId="1">
      <formula>AND(ISNUMBER($B$13),$B$13&lt;'Assumptions'!$H$7)</formula>
    </cfRule>
  </conditionalFormatting>
  <conditionalFormatting sqref="D20:D23">
    <cfRule type="expression" priority="3" dxfId="0">
      <formula>AND(ISNUMBER(D20),D20&gt;='Assumptions'!$H$7)</formula>
    </cfRule>
    <cfRule type="expression" priority="4" dxfId="1">
      <formula>AND(ISNUMBER(D20),D20&lt;'Assumptions'!$H$7)</formula>
    </cfRule>
  </conditionalFormatting>
  <conditionalFormatting sqref="D29:D33">
    <cfRule type="expression" priority="5" dxfId="0">
      <formula>AND(ISNUMBER(D29),D29&gt;='Assumptions'!$H$7)</formula>
    </cfRule>
    <cfRule type="expression" priority="6" dxfId="1">
      <formula>AND(ISNUMBER(D29),D29&lt;'Assumptions'!$H$7)</formula>
    </cfRule>
  </conditionalFormatting>
  <dataValidations count="3">
    <dataValidation sqref="B4:B5" showDropDown="0" showInputMessage="0" showErrorMessage="1" allowBlank="0" errorTitle="Check the reporting date" error="Enter a date within the editable limits on the Assumptions sheet." type="date" operator="between">
      <formula1>'Assumptions'!$H$5</formula1>
      <formula2>'Assumptions'!$H$6</formula2>
    </dataValidation>
    <dataValidation sqref="B6" showDropDown="0" showInputMessage="1" showErrorMessage="1" allowBlank="0" errorTitle="Choose a listed value" error="Select a value from the editable list on the Assumptions sheet." promptTitle="Select a value" prompt="Choose All or one fictional technician." type="list">
      <formula1>'Assumptions'!$J$4:$J$8</formula1>
    </dataValidation>
    <dataValidation sqref="B7" showDropDown="0" showInputMessage="1" showErrorMessage="1" allowBlank="0" errorTitle="Choose a listed value" error="Select a value from the editable list on the Assumptions sheet." promptTitle="Select a value" prompt="Choose All or one service type." type="list">
      <formula1>'Assumptions'!$K$4:$K$9</formula1>
    </dataValidation>
  </dataValidations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4" customWidth="1" min="3" max="3"/>
    <col width="20" customWidth="1" min="4" max="4"/>
    <col width="19" customWidth="1" min="5" max="5"/>
    <col width="30" customWidth="1" min="6" max="6"/>
    <col width="43" customWidth="1" min="7" max="7"/>
    <col width="14" customWidth="1" min="8" max="8"/>
    <col width="20" customWidth="1" min="9" max="9"/>
    <col width="20" customWidth="1" min="10" max="10"/>
    <col width="17" customWidth="1" min="11" max="11"/>
    <col width="13" customWidth="1" min="12" max="12"/>
    <col width="21" customWidth="1" min="13" max="13"/>
    <col width="27" customWidth="1" min="14" max="14"/>
  </cols>
  <sheetData>
    <row r="1" ht="30" customHeight="1">
      <c r="A1" s="1" t="inlineStr">
        <is>
          <t>Service Visit Records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4" t="n"/>
      <c r="N1" s="35" t="n"/>
    </row>
    <row r="2">
      <c r="A2" s="3" t="inlineStr">
        <is>
          <t>Enter one initial service visit per row. Orange cells are editable; result and alert columns calculate automatically.</t>
        </is>
      </c>
    </row>
    <row r="3"/>
    <row r="4" ht="24" customHeight="1">
      <c r="A4" s="8" t="inlineStr">
        <is>
          <t>Job ID</t>
        </is>
      </c>
      <c r="B4" s="8" t="inlineStr">
        <is>
          <t>Customer</t>
        </is>
      </c>
      <c r="C4" s="8" t="inlineStr">
        <is>
          <t>Service Date</t>
        </is>
      </c>
      <c r="D4" s="8" t="inlineStr">
        <is>
          <t>Technician</t>
        </is>
      </c>
      <c r="E4" s="8" t="inlineStr">
        <is>
          <t>Service Type</t>
        </is>
      </c>
      <c r="F4" s="8" t="inlineStr">
        <is>
          <t>Equipment</t>
        </is>
      </c>
      <c r="G4" s="8" t="inlineStr">
        <is>
          <t>Service Description</t>
        </is>
      </c>
      <c r="H4" s="8" t="inlineStr">
        <is>
          <t>Labor Hours</t>
        </is>
      </c>
      <c r="I4" s="8" t="inlineStr">
        <is>
          <t>Visit Outcome</t>
        </is>
      </c>
      <c r="J4" s="8" t="inlineStr">
        <is>
          <t>Callback Outcome</t>
        </is>
      </c>
      <c r="K4" s="8" t="inlineStr">
        <is>
          <t>Responsibility</t>
        </is>
      </c>
      <c r="L4" s="8" t="inlineStr">
        <is>
          <t>Status</t>
        </is>
      </c>
      <c r="M4" s="8" t="inlineStr">
        <is>
          <t>First-Time Fix Result</t>
        </is>
      </c>
      <c r="N4" s="8" t="inlineStr">
        <is>
          <t>Review Alert</t>
        </is>
      </c>
    </row>
    <row r="5" ht="32" customHeight="1">
      <c r="A5" s="20" t="inlineStr">
        <is>
          <t>DEMO-26001</t>
        </is>
      </c>
      <c r="B5" s="21" t="inlineStr">
        <is>
          <t>Fictional Cedar Test Home</t>
        </is>
      </c>
      <c r="C5" s="41" t="n">
        <v>46120</v>
      </c>
      <c r="D5" s="20" t="inlineStr">
        <is>
          <t>Fictional Avery</t>
        </is>
      </c>
      <c r="E5" s="20" t="inlineStr">
        <is>
          <t>No cooling</t>
        </is>
      </c>
      <c r="F5" s="21" t="inlineStr">
        <is>
          <t>Demo 3-ton split heat pump</t>
        </is>
      </c>
      <c r="G5" s="21" t="inlineStr">
        <is>
          <t>Indoor fan ran while supply air remained warm.</t>
        </is>
      </c>
      <c r="H5" s="42" t="n">
        <v>2.5</v>
      </c>
      <c r="I5" s="20" t="inlineStr">
        <is>
          <t>Resolved</t>
        </is>
      </c>
      <c r="J5" s="20" t="inlineStr">
        <is>
          <t>None reported</t>
        </is>
      </c>
      <c r="K5" s="20" t="inlineStr">
        <is>
          <t>Contractor</t>
        </is>
      </c>
      <c r="L5" s="20" t="inlineStr">
        <is>
          <t>Closed</t>
        </is>
      </c>
      <c r="M5" s="24">
        <f>IF($A5="","",IF(COUNTBLANK($A5:$L5)&gt;0,"Pending",IF($L5="Canceled","Excluded",IF(OR($L5="Open",$L5="Scheduled",$J5="Review pending"),"Pending",IF(AND($I5="Resolved",$J5&lt;&gt;"Related callback"),"Yes","No")))))</f>
        <v/>
      </c>
      <c r="N5" s="25">
        <f>IF($A5="","",IF(COUNTBLANK($A5:$L5)&gt;0,"Complete required inputs",IF(OR($C5&lt;'Assumptions'!$H$5,$C5&gt;'Assumptions'!$H$6),"Check service date",IF($H5&gt;'Assumptions'!$H$4,"Check labor hours",IF($J5="Related callback","Review related callback",IF($J5="Review pending","Review callback outcome",IF(AND($L5="Closed",$I5="Follow-up needed"),"Confirm follow-up record","")))))))</f>
        <v/>
      </c>
    </row>
    <row r="6" ht="32" customHeight="1">
      <c r="A6" s="20" t="inlineStr">
        <is>
          <t>DEMO-26002</t>
        </is>
      </c>
      <c r="B6" s="21" t="inlineStr">
        <is>
          <t>Fictional Maple Demo Shop</t>
        </is>
      </c>
      <c r="C6" s="41" t="n">
        <v>46132</v>
      </c>
      <c r="D6" s="20" t="inlineStr">
        <is>
          <t>Fictional Blake</t>
        </is>
      </c>
      <c r="E6" s="20" t="inlineStr">
        <is>
          <t>No heating</t>
        </is>
      </c>
      <c r="F6" s="21" t="inlineStr">
        <is>
          <t>Demo 80,000 BTU gas furnace</t>
        </is>
      </c>
      <c r="G6" s="21" t="inlineStr">
        <is>
          <t>Burner stopped after ignition during the test visit.</t>
        </is>
      </c>
      <c r="H6" s="42" t="n">
        <v>4</v>
      </c>
      <c r="I6" s="20" t="inlineStr">
        <is>
          <t>Follow-up needed</t>
        </is>
      </c>
      <c r="J6" s="20" t="inlineStr">
        <is>
          <t>Related callback</t>
        </is>
      </c>
      <c r="K6" s="20" t="inlineStr">
        <is>
          <t>Contractor</t>
        </is>
      </c>
      <c r="L6" s="20" t="inlineStr">
        <is>
          <t>Closed</t>
        </is>
      </c>
      <c r="M6" s="26">
        <f>IF($A6="","",IF(COUNTBLANK($A6:$L6)&gt;0,"Pending",IF($L6="Canceled","Excluded",IF(OR($L6="Open",$L6="Scheduled",$J6="Review pending"),"Pending",IF(AND($I6="Resolved",$J6&lt;&gt;"Related callback"),"Yes","No")))))</f>
        <v/>
      </c>
      <c r="N6" s="27">
        <f>IF($A6="","",IF(COUNTBLANK($A6:$L6)&gt;0,"Complete required inputs",IF(OR($C6&lt;'Assumptions'!$H$5,$C6&gt;'Assumptions'!$H$6),"Check service date",IF($H6&gt;'Assumptions'!$H$4,"Check labor hours",IF($J6="Related callback","Review related callback",IF($J6="Review pending","Review callback outcome",IF(AND($L6="Closed",$I6="Follow-up needed"),"Confirm follow-up record","")))))))</f>
        <v/>
      </c>
    </row>
    <row r="7" ht="32" customHeight="1">
      <c r="A7" s="20" t="inlineStr">
        <is>
          <t>DEMO-26003</t>
        </is>
      </c>
      <c r="B7" s="21" t="inlineStr">
        <is>
          <t>Fictional Bluebird Sample Office</t>
        </is>
      </c>
      <c r="C7" s="41" t="n">
        <v>46152</v>
      </c>
      <c r="D7" s="20" t="inlineStr">
        <is>
          <t>Fictional Casey</t>
        </is>
      </c>
      <c r="E7" s="20" t="inlineStr">
        <is>
          <t>Maintenance</t>
        </is>
      </c>
      <c r="F7" s="21" t="inlineStr">
        <is>
          <t>Demo 5-ton rooftop unit</t>
        </is>
      </c>
      <c r="G7" s="21" t="inlineStr">
        <is>
          <t>Completed a fictional seasonal inspection and filter change.</t>
        </is>
      </c>
      <c r="H7" s="42" t="n">
        <v>1.5</v>
      </c>
      <c r="I7" s="20" t="inlineStr">
        <is>
          <t>Resolved</t>
        </is>
      </c>
      <c r="J7" s="20" t="inlineStr">
        <is>
          <t>Unrelated callback</t>
        </is>
      </c>
      <c r="K7" s="20" t="inlineStr">
        <is>
          <t>Customer</t>
        </is>
      </c>
      <c r="L7" s="20" t="inlineStr">
        <is>
          <t>Closed</t>
        </is>
      </c>
      <c r="M7" s="24">
        <f>IF($A7="","",IF(COUNTBLANK($A7:$L7)&gt;0,"Pending",IF($L7="Canceled","Excluded",IF(OR($L7="Open",$L7="Scheduled",$J7="Review pending"),"Pending",IF(AND($I7="Resolved",$J7&lt;&gt;"Related callback"),"Yes","No")))))</f>
        <v/>
      </c>
      <c r="N7" s="25">
        <f>IF($A7="","",IF(COUNTBLANK($A7:$L7)&gt;0,"Complete required inputs",IF(OR($C7&lt;'Assumptions'!$H$5,$C7&gt;'Assumptions'!$H$6),"Check service date",IF($H7&gt;'Assumptions'!$H$4,"Check labor hours",IF($J7="Related callback","Review related callback",IF($J7="Review pending","Review callback outcome",IF(AND($L7="Closed",$I7="Follow-up needed"),"Confirm follow-up record","")))))))</f>
        <v/>
      </c>
    </row>
    <row r="8" ht="32" customHeight="1">
      <c r="A8" s="20" t="inlineStr">
        <is>
          <t>DEMO-26004</t>
        </is>
      </c>
      <c r="B8" s="21" t="inlineStr">
        <is>
          <t>Fictional Juniper Trial House</t>
        </is>
      </c>
      <c r="C8" s="41" t="n">
        <v>46180</v>
      </c>
      <c r="D8" s="20" t="inlineStr">
        <is>
          <t>Fictional Drew</t>
        </is>
      </c>
      <c r="E8" s="20" t="inlineStr">
        <is>
          <t>Airflow concern</t>
        </is>
      </c>
      <c r="F8" s="21" t="inlineStr">
        <is>
          <t>Demo 2.5-ton air handler</t>
        </is>
      </c>
      <c r="G8" s="21" t="inlineStr">
        <is>
          <t>Measured uneven room airflow and documented a follow-up check.</t>
        </is>
      </c>
      <c r="H8" s="42" t="n">
        <v>3</v>
      </c>
      <c r="I8" s="20" t="inlineStr">
        <is>
          <t>Resolved</t>
        </is>
      </c>
      <c r="J8" s="20" t="inlineStr">
        <is>
          <t>Review pending</t>
        </is>
      </c>
      <c r="K8" s="20" t="inlineStr">
        <is>
          <t>Undetermined</t>
        </is>
      </c>
      <c r="L8" s="20" t="inlineStr">
        <is>
          <t>Closed</t>
        </is>
      </c>
      <c r="M8" s="26">
        <f>IF($A8="","",IF(COUNTBLANK($A8:$L8)&gt;0,"Pending",IF($L8="Canceled","Excluded",IF(OR($L8="Open",$L8="Scheduled",$J8="Review pending"),"Pending",IF(AND($I8="Resolved",$J8&lt;&gt;"Related callback"),"Yes","No")))))</f>
        <v/>
      </c>
      <c r="N8" s="27">
        <f>IF($A8="","",IF(COUNTBLANK($A8:$L8)&gt;0,"Complete required inputs",IF(OR($C8&lt;'Assumptions'!$H$5,$C8&gt;'Assumptions'!$H$6),"Check service date",IF($H8&gt;'Assumptions'!$H$4,"Check labor hours",IF($J8="Related callback","Review related callback",IF($J8="Review pending","Review callback outcome",IF(AND($L8="Closed",$I8="Follow-up needed"),"Confirm follow-up record","")))))))</f>
        <v/>
      </c>
    </row>
    <row r="9" ht="32" customHeight="1">
      <c r="A9" s="20" t="inlineStr">
        <is>
          <t>DEMO-26005</t>
        </is>
      </c>
      <c r="B9" s="21" t="inlineStr">
        <is>
          <t>Fictional Copper Kettle Demo Cafe</t>
        </is>
      </c>
      <c r="C9" s="41" t="n">
        <v>46197</v>
      </c>
      <c r="D9" s="20" t="inlineStr">
        <is>
          <t>Fictional Avery</t>
        </is>
      </c>
      <c r="E9" s="20" t="inlineStr">
        <is>
          <t>Airflow concern</t>
        </is>
      </c>
      <c r="F9" s="21" t="inlineStr">
        <is>
          <t>Demo 7.5-ton packaged unit</t>
        </is>
      </c>
      <c r="G9" s="21" t="inlineStr">
        <is>
          <t>Supply airflow remained below the fictional job target.</t>
        </is>
      </c>
      <c r="H9" s="42" t="n">
        <v>8</v>
      </c>
      <c r="I9" s="20" t="inlineStr">
        <is>
          <t>Follow-up needed</t>
        </is>
      </c>
      <c r="J9" s="20" t="inlineStr">
        <is>
          <t>None reported</t>
        </is>
      </c>
      <c r="K9" s="20" t="inlineStr">
        <is>
          <t>Contractor</t>
        </is>
      </c>
      <c r="L9" s="20" t="inlineStr">
        <is>
          <t>Closed</t>
        </is>
      </c>
      <c r="M9" s="24">
        <f>IF($A9="","",IF(COUNTBLANK($A9:$L9)&gt;0,"Pending",IF($L9="Canceled","Excluded",IF(OR($L9="Open",$L9="Scheduled",$J9="Review pending"),"Pending",IF(AND($I9="Resolved",$J9&lt;&gt;"Related callback"),"Yes","No")))))</f>
        <v/>
      </c>
      <c r="N9" s="25">
        <f>IF($A9="","",IF(COUNTBLANK($A9:$L9)&gt;0,"Complete required inputs",IF(OR($C9&lt;'Assumptions'!$H$5,$C9&gt;'Assumptions'!$H$6),"Check service date",IF($H9&gt;'Assumptions'!$H$4,"Check labor hours",IF($J9="Related callback","Review related callback",IF($J9="Review pending","Review callback outcome",IF(AND($L9="Closed",$I9="Follow-up needed"),"Confirm follow-up record","")))))))</f>
        <v/>
      </c>
    </row>
    <row r="10" ht="32" customHeight="1">
      <c r="A10" s="20" t="inlineStr">
        <is>
          <t>DEMO-26006</t>
        </is>
      </c>
      <c r="B10" s="21" t="inlineStr">
        <is>
          <t>Fictional Northstar Practice Studio</t>
        </is>
      </c>
      <c r="C10" s="41" t="n">
        <v>46215</v>
      </c>
      <c r="D10" s="20" t="inlineStr">
        <is>
          <t>Fictional Blake</t>
        </is>
      </c>
      <c r="E10" s="20" t="inlineStr">
        <is>
          <t>No heating</t>
        </is>
      </c>
      <c r="F10" s="21" t="inlineStr">
        <is>
          <t>Demo ductless heat pump</t>
        </is>
      </c>
      <c r="G10" s="21" t="inlineStr">
        <is>
          <t>Reset a demo controller and verified a normal heating call.</t>
        </is>
      </c>
      <c r="H10" s="42" t="n">
        <v>0.5</v>
      </c>
      <c r="I10" s="20" t="inlineStr">
        <is>
          <t>Resolved</t>
        </is>
      </c>
      <c r="J10" s="20" t="inlineStr">
        <is>
          <t>None reported</t>
        </is>
      </c>
      <c r="K10" s="20" t="inlineStr">
        <is>
          <t>Manufacturer</t>
        </is>
      </c>
      <c r="L10" s="20" t="inlineStr">
        <is>
          <t>Closed</t>
        </is>
      </c>
      <c r="M10" s="26">
        <f>IF($A10="","",IF(COUNTBLANK($A10:$L10)&gt;0,"Pending",IF($L10="Canceled","Excluded",IF(OR($L10="Open",$L10="Scheduled",$J10="Review pending"),"Pending",IF(AND($I10="Resolved",$J10&lt;&gt;"Related callback"),"Yes","No")))))</f>
        <v/>
      </c>
      <c r="N10" s="27">
        <f>IF($A10="","",IF(COUNTBLANK($A10:$L10)&gt;0,"Complete required inputs",IF(OR($C10&lt;'Assumptions'!$H$5,$C10&gt;'Assumptions'!$H$6),"Check service date",IF($H10&gt;'Assumptions'!$H$4,"Check labor hours",IF($J10="Related callback","Review related callback",IF($J10="Review pending","Review callback outcome",IF(AND($L10="Closed",$I10="Follow-up needed"),"Confirm follow-up record","")))))))</f>
        <v/>
      </c>
    </row>
    <row r="11" ht="32" customHeight="1">
      <c r="A11" s="20" t="inlineStr">
        <is>
          <t>DEMO-26007</t>
        </is>
      </c>
      <c r="B11" s="21" t="inlineStr">
        <is>
          <t>Fictional Willow Test Cottage</t>
        </is>
      </c>
      <c r="C11" s="41" t="n">
        <v>46239</v>
      </c>
      <c r="D11" s="20" t="inlineStr">
        <is>
          <t>Fictional Casey</t>
        </is>
      </c>
      <c r="E11" s="20" t="inlineStr">
        <is>
          <t>No cooling</t>
        </is>
      </c>
      <c r="F11" s="21" t="inlineStr">
        <is>
          <t>Demo 2-ton condensing unit</t>
        </is>
      </c>
      <c r="G11" s="21" t="inlineStr">
        <is>
          <t>Collected operating observations for additional diagnosis.</t>
        </is>
      </c>
      <c r="H11" s="42" t="n">
        <v>2</v>
      </c>
      <c r="I11" s="20" t="inlineStr">
        <is>
          <t>Awaiting diagnosis</t>
        </is>
      </c>
      <c r="J11" s="20" t="inlineStr">
        <is>
          <t>Review pending</t>
        </is>
      </c>
      <c r="K11" s="20" t="inlineStr">
        <is>
          <t>Undetermined</t>
        </is>
      </c>
      <c r="L11" s="20" t="inlineStr">
        <is>
          <t>Open</t>
        </is>
      </c>
      <c r="M11" s="24">
        <f>IF($A11="","",IF(COUNTBLANK($A11:$L11)&gt;0,"Pending",IF($L11="Canceled","Excluded",IF(OR($L11="Open",$L11="Scheduled",$J11="Review pending"),"Pending",IF(AND($I11="Resolved",$J11&lt;&gt;"Related callback"),"Yes","No")))))</f>
        <v/>
      </c>
      <c r="N11" s="25">
        <f>IF($A11="","",IF(COUNTBLANK($A11:$L11)&gt;0,"Complete required inputs",IF(OR($C11&lt;'Assumptions'!$H$5,$C11&gt;'Assumptions'!$H$6),"Check service date",IF($H11&gt;'Assumptions'!$H$4,"Check labor hours",IF($J11="Related callback","Review related callback",IF($J11="Review pending","Review callback outcome",IF(AND($L11="Closed",$I11="Follow-up needed"),"Confirm follow-up record","")))))))</f>
        <v/>
      </c>
    </row>
    <row r="12" ht="32" customHeight="1">
      <c r="A12" s="20" t="inlineStr">
        <is>
          <t>DEMO-26008</t>
        </is>
      </c>
      <c r="B12" s="21" t="inlineStr">
        <is>
          <t>Fictional Sunrise Demo Salon</t>
        </is>
      </c>
      <c r="C12" s="41" t="n">
        <v>46255</v>
      </c>
      <c r="D12" s="20" t="inlineStr">
        <is>
          <t>Fictional Drew</t>
        </is>
      </c>
      <c r="E12" s="20" t="inlineStr">
        <is>
          <t>No cooling</t>
        </is>
      </c>
      <c r="F12" s="21" t="inlineStr">
        <is>
          <t>Demo 4-ton split air conditioner</t>
        </is>
      </c>
      <c r="G12" s="21" t="inlineStr">
        <is>
          <t>Restored cooling before a related callback was reported.</t>
        </is>
      </c>
      <c r="H12" s="42" t="n">
        <v>9.5</v>
      </c>
      <c r="I12" s="20" t="inlineStr">
        <is>
          <t>Resolved</t>
        </is>
      </c>
      <c r="J12" s="20" t="inlineStr">
        <is>
          <t>Related callback</t>
        </is>
      </c>
      <c r="K12" s="20" t="inlineStr">
        <is>
          <t>Contractor</t>
        </is>
      </c>
      <c r="L12" s="20" t="inlineStr">
        <is>
          <t>Closed</t>
        </is>
      </c>
      <c r="M12" s="26">
        <f>IF($A12="","",IF(COUNTBLANK($A12:$L12)&gt;0,"Pending",IF($L12="Canceled","Excluded",IF(OR($L12="Open",$L12="Scheduled",$J12="Review pending"),"Pending",IF(AND($I12="Resolved",$J12&lt;&gt;"Related callback"),"Yes","No")))))</f>
        <v/>
      </c>
      <c r="N12" s="27">
        <f>IF($A12="","",IF(COUNTBLANK($A12:$L12)&gt;0,"Complete required inputs",IF(OR($C12&lt;'Assumptions'!$H$5,$C12&gt;'Assumptions'!$H$6),"Check service date",IF($H12&gt;'Assumptions'!$H$4,"Check labor hours",IF($J12="Related callback","Review related callback",IF($J12="Review pending","Review callback outcome",IF(AND($L12="Closed",$I12="Follow-up needed"),"Confirm follow-up record","")))))))</f>
        <v/>
      </c>
    </row>
    <row r="13" ht="32" customHeight="1">
      <c r="A13" s="20" t="inlineStr">
        <is>
          <t>DEMO-26009</t>
        </is>
      </c>
      <c r="B13" s="21" t="inlineStr">
        <is>
          <t>Fictional Acorn Sample Market</t>
        </is>
      </c>
      <c r="C13" s="41" t="n">
        <v>46268</v>
      </c>
      <c r="D13" s="20" t="inlineStr">
        <is>
          <t>Fictional Avery</t>
        </is>
      </c>
      <c r="E13" s="20" t="inlineStr">
        <is>
          <t>Maintenance</t>
        </is>
      </c>
      <c r="F13" s="21" t="inlineStr">
        <is>
          <t>Demo walk-in cooler evaporator</t>
        </is>
      </c>
      <c r="G13" s="21" t="inlineStr">
        <is>
          <t>Canceled fictional maintenance visit before field work began.</t>
        </is>
      </c>
      <c r="H13" s="42" t="n">
        <v>0</v>
      </c>
      <c r="I13" s="20" t="inlineStr">
        <is>
          <t>Resolved</t>
        </is>
      </c>
      <c r="J13" s="20" t="inlineStr">
        <is>
          <t>None reported</t>
        </is>
      </c>
      <c r="K13" s="20" t="inlineStr">
        <is>
          <t>Customer</t>
        </is>
      </c>
      <c r="L13" s="20" t="inlineStr">
        <is>
          <t>Canceled</t>
        </is>
      </c>
      <c r="M13" s="24">
        <f>IF($A13="","",IF(COUNTBLANK($A13:$L13)&gt;0,"Pending",IF($L13="Canceled","Excluded",IF(OR($L13="Open",$L13="Scheduled",$J13="Review pending"),"Pending",IF(AND($I13="Resolved",$J13&lt;&gt;"Related callback"),"Yes","No")))))</f>
        <v/>
      </c>
      <c r="N13" s="25">
        <f>IF($A13="","",IF(COUNTBLANK($A13:$L13)&gt;0,"Complete required inputs",IF(OR($C13&lt;'Assumptions'!$H$5,$C13&gt;'Assumptions'!$H$6),"Check service date",IF($H13&gt;'Assumptions'!$H$4,"Check labor hours",IF($J13="Related callback","Review related callback",IF($J13="Review pending","Review callback outcome",IF(AND($L13="Closed",$I13="Follow-up needed"),"Confirm follow-up record","")))))))</f>
        <v/>
      </c>
    </row>
    <row r="14" ht="32" customHeight="1">
      <c r="A14" s="20" t="inlineStr">
        <is>
          <t>DEMO-26010</t>
        </is>
      </c>
      <c r="B14" s="21" t="inlineStr">
        <is>
          <t>Fictional Harbor Test Loft</t>
        </is>
      </c>
      <c r="C14" s="41" t="n">
        <v>46274</v>
      </c>
      <c r="D14" s="20" t="inlineStr">
        <is>
          <t>Fictional Casey</t>
        </is>
      </c>
      <c r="E14" s="20" t="inlineStr">
        <is>
          <t>Thermostat issue</t>
        </is>
      </c>
      <c r="F14" s="21" t="inlineStr">
        <is>
          <t>Demo smart thermostat</t>
        </is>
      </c>
      <c r="G14" s="21" t="inlineStr">
        <is>
          <t>Completed extended fictional control testing at the validation limit.</t>
        </is>
      </c>
      <c r="H14" s="42" t="n">
        <v>24</v>
      </c>
      <c r="I14" s="20" t="inlineStr">
        <is>
          <t>Resolved</t>
        </is>
      </c>
      <c r="J14" s="20" t="inlineStr">
        <is>
          <t>None reported</t>
        </is>
      </c>
      <c r="K14" s="20" t="inlineStr">
        <is>
          <t>Contractor</t>
        </is>
      </c>
      <c r="L14" s="20" t="inlineStr">
        <is>
          <t>Closed</t>
        </is>
      </c>
      <c r="M14" s="26">
        <f>IF($A14="","",IF(COUNTBLANK($A14:$L14)&gt;0,"Pending",IF($L14="Canceled","Excluded",IF(OR($L14="Open",$L14="Scheduled",$J14="Review pending"),"Pending",IF(AND($I14="Resolved",$J14&lt;&gt;"Related callback"),"Yes","No")))))</f>
        <v/>
      </c>
      <c r="N14" s="27">
        <f>IF($A14="","",IF(COUNTBLANK($A14:$L14)&gt;0,"Complete required inputs",IF(OR($C14&lt;'Assumptions'!$H$5,$C14&gt;'Assumptions'!$H$6),"Check service date",IF($H14&gt;'Assumptions'!$H$4,"Check labor hours",IF($J14="Related callback","Review related callback",IF($J14="Review pending","Review callback outcome",IF(AND($L14="Closed",$I14="Follow-up needed"),"Confirm follow-up record","")))))))</f>
        <v/>
      </c>
    </row>
    <row r="15" ht="32" customHeight="1">
      <c r="A15" s="20" t="n"/>
      <c r="B15" s="21" t="n"/>
      <c r="C15" s="41" t="n"/>
      <c r="D15" s="20" t="n"/>
      <c r="E15" s="20" t="n"/>
      <c r="F15" s="21" t="n"/>
      <c r="G15" s="21" t="n"/>
      <c r="H15" s="42" t="n"/>
      <c r="I15" s="20" t="n"/>
      <c r="J15" s="20" t="n"/>
      <c r="K15" s="20" t="n"/>
      <c r="L15" s="20" t="n"/>
      <c r="M15" s="24">
        <f>IF($A15="","",IF(COUNTBLANK($A15:$L15)&gt;0,"Pending",IF($L15="Canceled","Excluded",IF(OR($L15="Open",$L15="Scheduled",$J15="Review pending"),"Pending",IF(AND($I15="Resolved",$J15&lt;&gt;"Related callback"),"Yes","No")))))</f>
        <v/>
      </c>
      <c r="N15" s="25">
        <f>IF($A15="","",IF(COUNTBLANK($A15:$L15)&gt;0,"Complete required inputs",IF(OR($C15&lt;'Assumptions'!$H$5,$C15&gt;'Assumptions'!$H$6),"Check service date",IF($H15&gt;'Assumptions'!$H$4,"Check labor hours",IF($J15="Related callback","Review related callback",IF($J15="Review pending","Review callback outcome",IF(AND($L15="Closed",$I15="Follow-up needed"),"Confirm follow-up record","")))))))</f>
        <v/>
      </c>
    </row>
    <row r="16" ht="32" customHeight="1">
      <c r="A16" s="20" t="n"/>
      <c r="B16" s="21" t="n"/>
      <c r="C16" s="41" t="n"/>
      <c r="D16" s="20" t="n"/>
      <c r="E16" s="20" t="n"/>
      <c r="F16" s="21" t="n"/>
      <c r="G16" s="21" t="n"/>
      <c r="H16" s="42" t="n"/>
      <c r="I16" s="20" t="n"/>
      <c r="J16" s="20" t="n"/>
      <c r="K16" s="20" t="n"/>
      <c r="L16" s="20" t="n"/>
      <c r="M16" s="26">
        <f>IF($A16="","",IF(COUNTBLANK($A16:$L16)&gt;0,"Pending",IF($L16="Canceled","Excluded",IF(OR($L16="Open",$L16="Scheduled",$J16="Review pending"),"Pending",IF(AND($I16="Resolved",$J16&lt;&gt;"Related callback"),"Yes","No")))))</f>
        <v/>
      </c>
      <c r="N16" s="27">
        <f>IF($A16="","",IF(COUNTBLANK($A16:$L16)&gt;0,"Complete required inputs",IF(OR($C16&lt;'Assumptions'!$H$5,$C16&gt;'Assumptions'!$H$6),"Check service date",IF($H16&gt;'Assumptions'!$H$4,"Check labor hours",IF($J16="Related callback","Review related callback",IF($J16="Review pending","Review callback outcome",IF(AND($L16="Closed",$I16="Follow-up needed"),"Confirm follow-up record","")))))))</f>
        <v/>
      </c>
    </row>
    <row r="17" ht="32" customHeight="1">
      <c r="A17" s="20" t="n"/>
      <c r="B17" s="21" t="n"/>
      <c r="C17" s="41" t="n"/>
      <c r="D17" s="20" t="n"/>
      <c r="E17" s="20" t="n"/>
      <c r="F17" s="21" t="n"/>
      <c r="G17" s="21" t="n"/>
      <c r="H17" s="42" t="n"/>
      <c r="I17" s="20" t="n"/>
      <c r="J17" s="20" t="n"/>
      <c r="K17" s="20" t="n"/>
      <c r="L17" s="20" t="n"/>
      <c r="M17" s="24">
        <f>IF($A17="","",IF(COUNTBLANK($A17:$L17)&gt;0,"Pending",IF($L17="Canceled","Excluded",IF(OR($L17="Open",$L17="Scheduled",$J17="Review pending"),"Pending",IF(AND($I17="Resolved",$J17&lt;&gt;"Related callback"),"Yes","No")))))</f>
        <v/>
      </c>
      <c r="N17" s="25">
        <f>IF($A17="","",IF(COUNTBLANK($A17:$L17)&gt;0,"Complete required inputs",IF(OR($C17&lt;'Assumptions'!$H$5,$C17&gt;'Assumptions'!$H$6),"Check service date",IF($H17&gt;'Assumptions'!$H$4,"Check labor hours",IF($J17="Related callback","Review related callback",IF($J17="Review pending","Review callback outcome",IF(AND($L17="Closed",$I17="Follow-up needed"),"Confirm follow-up record","")))))))</f>
        <v/>
      </c>
    </row>
    <row r="18" ht="32" customHeight="1">
      <c r="A18" s="20" t="n"/>
      <c r="B18" s="21" t="n"/>
      <c r="C18" s="41" t="n"/>
      <c r="D18" s="20" t="n"/>
      <c r="E18" s="20" t="n"/>
      <c r="F18" s="21" t="n"/>
      <c r="G18" s="21" t="n"/>
      <c r="H18" s="42" t="n"/>
      <c r="I18" s="20" t="n"/>
      <c r="J18" s="20" t="n"/>
      <c r="K18" s="20" t="n"/>
      <c r="L18" s="20" t="n"/>
      <c r="M18" s="26">
        <f>IF($A18="","",IF(COUNTBLANK($A18:$L18)&gt;0,"Pending",IF($L18="Canceled","Excluded",IF(OR($L18="Open",$L18="Scheduled",$J18="Review pending"),"Pending",IF(AND($I18="Resolved",$J18&lt;&gt;"Related callback"),"Yes","No")))))</f>
        <v/>
      </c>
      <c r="N18" s="27">
        <f>IF($A18="","",IF(COUNTBLANK($A18:$L18)&gt;0,"Complete required inputs",IF(OR($C18&lt;'Assumptions'!$H$5,$C18&gt;'Assumptions'!$H$6),"Check service date",IF($H18&gt;'Assumptions'!$H$4,"Check labor hours",IF($J18="Related callback","Review related callback",IF($J18="Review pending","Review callback outcome",IF(AND($L18="Closed",$I18="Follow-up needed"),"Confirm follow-up record","")))))))</f>
        <v/>
      </c>
    </row>
    <row r="19" ht="32" customHeight="1">
      <c r="A19" s="20" t="n"/>
      <c r="B19" s="21" t="n"/>
      <c r="C19" s="41" t="n"/>
      <c r="D19" s="20" t="n"/>
      <c r="E19" s="20" t="n"/>
      <c r="F19" s="21" t="n"/>
      <c r="G19" s="21" t="n"/>
      <c r="H19" s="42" t="n"/>
      <c r="I19" s="20" t="n"/>
      <c r="J19" s="20" t="n"/>
      <c r="K19" s="20" t="n"/>
      <c r="L19" s="20" t="n"/>
      <c r="M19" s="24">
        <f>IF($A19="","",IF(COUNTBLANK($A19:$L19)&gt;0,"Pending",IF($L19="Canceled","Excluded",IF(OR($L19="Open",$L19="Scheduled",$J19="Review pending"),"Pending",IF(AND($I19="Resolved",$J19&lt;&gt;"Related callback"),"Yes","No")))))</f>
        <v/>
      </c>
      <c r="N19" s="25">
        <f>IF($A19="","",IF(COUNTBLANK($A19:$L19)&gt;0,"Complete required inputs",IF(OR($C19&lt;'Assumptions'!$H$5,$C19&gt;'Assumptions'!$H$6),"Check service date",IF($H19&gt;'Assumptions'!$H$4,"Check labor hours",IF($J19="Related callback","Review related callback",IF($J19="Review pending","Review callback outcome",IF(AND($L19="Closed",$I19="Follow-up needed"),"Confirm follow-up record","")))))))</f>
        <v/>
      </c>
    </row>
    <row r="20" ht="32" customHeight="1">
      <c r="A20" s="20" t="n"/>
      <c r="B20" s="21" t="n"/>
      <c r="C20" s="41" t="n"/>
      <c r="D20" s="20" t="n"/>
      <c r="E20" s="20" t="n"/>
      <c r="F20" s="21" t="n"/>
      <c r="G20" s="21" t="n"/>
      <c r="H20" s="42" t="n"/>
      <c r="I20" s="20" t="n"/>
      <c r="J20" s="20" t="n"/>
      <c r="K20" s="20" t="n"/>
      <c r="L20" s="20" t="n"/>
      <c r="M20" s="26">
        <f>IF($A20="","",IF(COUNTBLANK($A20:$L20)&gt;0,"Pending",IF($L20="Canceled","Excluded",IF(OR($L20="Open",$L20="Scheduled",$J20="Review pending"),"Pending",IF(AND($I20="Resolved",$J20&lt;&gt;"Related callback"),"Yes","No")))))</f>
        <v/>
      </c>
      <c r="N20" s="27">
        <f>IF($A20="","",IF(COUNTBLANK($A20:$L20)&gt;0,"Complete required inputs",IF(OR($C20&lt;'Assumptions'!$H$5,$C20&gt;'Assumptions'!$H$6),"Check service date",IF($H20&gt;'Assumptions'!$H$4,"Check labor hours",IF($J20="Related callback","Review related callback",IF($J20="Review pending","Review callback outcome",IF(AND($L20="Closed",$I20="Follow-up needed"),"Confirm follow-up record","")))))))</f>
        <v/>
      </c>
    </row>
    <row r="21" ht="32" customHeight="1">
      <c r="A21" s="20" t="n"/>
      <c r="B21" s="21" t="n"/>
      <c r="C21" s="41" t="n"/>
      <c r="D21" s="20" t="n"/>
      <c r="E21" s="20" t="n"/>
      <c r="F21" s="21" t="n"/>
      <c r="G21" s="21" t="n"/>
      <c r="H21" s="42" t="n"/>
      <c r="I21" s="20" t="n"/>
      <c r="J21" s="20" t="n"/>
      <c r="K21" s="20" t="n"/>
      <c r="L21" s="20" t="n"/>
      <c r="M21" s="24">
        <f>IF($A21="","",IF(COUNTBLANK($A21:$L21)&gt;0,"Pending",IF($L21="Canceled","Excluded",IF(OR($L21="Open",$L21="Scheduled",$J21="Review pending"),"Pending",IF(AND($I21="Resolved",$J21&lt;&gt;"Related callback"),"Yes","No")))))</f>
        <v/>
      </c>
      <c r="N21" s="25">
        <f>IF($A21="","",IF(COUNTBLANK($A21:$L21)&gt;0,"Complete required inputs",IF(OR($C21&lt;'Assumptions'!$H$5,$C21&gt;'Assumptions'!$H$6),"Check service date",IF($H21&gt;'Assumptions'!$H$4,"Check labor hours",IF($J21="Related callback","Review related callback",IF($J21="Review pending","Review callback outcome",IF(AND($L21="Closed",$I21="Follow-up needed"),"Confirm follow-up record","")))))))</f>
        <v/>
      </c>
    </row>
    <row r="22" ht="32" customHeight="1">
      <c r="A22" s="20" t="n"/>
      <c r="B22" s="21" t="n"/>
      <c r="C22" s="41" t="n"/>
      <c r="D22" s="20" t="n"/>
      <c r="E22" s="20" t="n"/>
      <c r="F22" s="21" t="n"/>
      <c r="G22" s="21" t="n"/>
      <c r="H22" s="42" t="n"/>
      <c r="I22" s="20" t="n"/>
      <c r="J22" s="20" t="n"/>
      <c r="K22" s="20" t="n"/>
      <c r="L22" s="20" t="n"/>
      <c r="M22" s="26">
        <f>IF($A22="","",IF(COUNTBLANK($A22:$L22)&gt;0,"Pending",IF($L22="Canceled","Excluded",IF(OR($L22="Open",$L22="Scheduled",$J22="Review pending"),"Pending",IF(AND($I22="Resolved",$J22&lt;&gt;"Related callback"),"Yes","No")))))</f>
        <v/>
      </c>
      <c r="N22" s="27">
        <f>IF($A22="","",IF(COUNTBLANK($A22:$L22)&gt;0,"Complete required inputs",IF(OR($C22&lt;'Assumptions'!$H$5,$C22&gt;'Assumptions'!$H$6),"Check service date",IF($H22&gt;'Assumptions'!$H$4,"Check labor hours",IF($J22="Related callback","Review related callback",IF($J22="Review pending","Review callback outcome",IF(AND($L22="Closed",$I22="Follow-up needed"),"Confirm follow-up record","")))))))</f>
        <v/>
      </c>
    </row>
    <row r="23" ht="32" customHeight="1">
      <c r="A23" s="20" t="n"/>
      <c r="B23" s="21" t="n"/>
      <c r="C23" s="41" t="n"/>
      <c r="D23" s="20" t="n"/>
      <c r="E23" s="20" t="n"/>
      <c r="F23" s="21" t="n"/>
      <c r="G23" s="21" t="n"/>
      <c r="H23" s="42" t="n"/>
      <c r="I23" s="20" t="n"/>
      <c r="J23" s="20" t="n"/>
      <c r="K23" s="20" t="n"/>
      <c r="L23" s="20" t="n"/>
      <c r="M23" s="24">
        <f>IF($A23="","",IF(COUNTBLANK($A23:$L23)&gt;0,"Pending",IF($L23="Canceled","Excluded",IF(OR($L23="Open",$L23="Scheduled",$J23="Review pending"),"Pending",IF(AND($I23="Resolved",$J23&lt;&gt;"Related callback"),"Yes","No")))))</f>
        <v/>
      </c>
      <c r="N23" s="25">
        <f>IF($A23="","",IF(COUNTBLANK($A23:$L23)&gt;0,"Complete required inputs",IF(OR($C23&lt;'Assumptions'!$H$5,$C23&gt;'Assumptions'!$H$6),"Check service date",IF($H23&gt;'Assumptions'!$H$4,"Check labor hours",IF($J23="Related callback","Review related callback",IF($J23="Review pending","Review callback outcome",IF(AND($L23="Closed",$I23="Follow-up needed"),"Confirm follow-up record","")))))))</f>
        <v/>
      </c>
    </row>
    <row r="24" ht="32" customHeight="1">
      <c r="A24" s="20" t="n"/>
      <c r="B24" s="21" t="n"/>
      <c r="C24" s="41" t="n"/>
      <c r="D24" s="20" t="n"/>
      <c r="E24" s="20" t="n"/>
      <c r="F24" s="21" t="n"/>
      <c r="G24" s="21" t="n"/>
      <c r="H24" s="42" t="n"/>
      <c r="I24" s="20" t="n"/>
      <c r="J24" s="20" t="n"/>
      <c r="K24" s="20" t="n"/>
      <c r="L24" s="20" t="n"/>
      <c r="M24" s="26">
        <f>IF($A24="","",IF(COUNTBLANK($A24:$L24)&gt;0,"Pending",IF($L24="Canceled","Excluded",IF(OR($L24="Open",$L24="Scheduled",$J24="Review pending"),"Pending",IF(AND($I24="Resolved",$J24&lt;&gt;"Related callback"),"Yes","No")))))</f>
        <v/>
      </c>
      <c r="N24" s="27">
        <f>IF($A24="","",IF(COUNTBLANK($A24:$L24)&gt;0,"Complete required inputs",IF(OR($C24&lt;'Assumptions'!$H$5,$C24&gt;'Assumptions'!$H$6),"Check service date",IF($H24&gt;'Assumptions'!$H$4,"Check labor hours",IF($J24="Related callback","Review related callback",IF($J24="Review pending","Review callback outcome",IF(AND($L24="Closed",$I24="Follow-up needed"),"Confirm follow-up record","")))))))</f>
        <v/>
      </c>
    </row>
    <row r="25" ht="32" customHeight="1">
      <c r="A25" s="20" t="n"/>
      <c r="B25" s="21" t="n"/>
      <c r="C25" s="41" t="n"/>
      <c r="D25" s="20" t="n"/>
      <c r="E25" s="20" t="n"/>
      <c r="F25" s="21" t="n"/>
      <c r="G25" s="21" t="n"/>
      <c r="H25" s="42" t="n"/>
      <c r="I25" s="20" t="n"/>
      <c r="J25" s="20" t="n"/>
      <c r="K25" s="20" t="n"/>
      <c r="L25" s="20" t="n"/>
      <c r="M25" s="24">
        <f>IF($A25="","",IF(COUNTBLANK($A25:$L25)&gt;0,"Pending",IF($L25="Canceled","Excluded",IF(OR($L25="Open",$L25="Scheduled",$J25="Review pending"),"Pending",IF(AND($I25="Resolved",$J25&lt;&gt;"Related callback"),"Yes","No")))))</f>
        <v/>
      </c>
      <c r="N25" s="25">
        <f>IF($A25="","",IF(COUNTBLANK($A25:$L25)&gt;0,"Complete required inputs",IF(OR($C25&lt;'Assumptions'!$H$5,$C25&gt;'Assumptions'!$H$6),"Check service date",IF($H25&gt;'Assumptions'!$H$4,"Check labor hours",IF($J25="Related callback","Review related callback",IF($J25="Review pending","Review callback outcome",IF(AND($L25="Closed",$I25="Follow-up needed"),"Confirm follow-up record","")))))))</f>
        <v/>
      </c>
    </row>
    <row r="26" ht="32" customHeight="1">
      <c r="A26" s="20" t="n"/>
      <c r="B26" s="21" t="n"/>
      <c r="C26" s="41" t="n"/>
      <c r="D26" s="20" t="n"/>
      <c r="E26" s="20" t="n"/>
      <c r="F26" s="21" t="n"/>
      <c r="G26" s="21" t="n"/>
      <c r="H26" s="42" t="n"/>
      <c r="I26" s="20" t="n"/>
      <c r="J26" s="20" t="n"/>
      <c r="K26" s="20" t="n"/>
      <c r="L26" s="20" t="n"/>
      <c r="M26" s="26">
        <f>IF($A26="","",IF(COUNTBLANK($A26:$L26)&gt;0,"Pending",IF($L26="Canceled","Excluded",IF(OR($L26="Open",$L26="Scheduled",$J26="Review pending"),"Pending",IF(AND($I26="Resolved",$J26&lt;&gt;"Related callback"),"Yes","No")))))</f>
        <v/>
      </c>
      <c r="N26" s="27">
        <f>IF($A26="","",IF(COUNTBLANK($A26:$L26)&gt;0,"Complete required inputs",IF(OR($C26&lt;'Assumptions'!$H$5,$C26&gt;'Assumptions'!$H$6),"Check service date",IF($H26&gt;'Assumptions'!$H$4,"Check labor hours",IF($J26="Related callback","Review related callback",IF($J26="Review pending","Review callback outcome",IF(AND($L26="Closed",$I26="Follow-up needed"),"Confirm follow-up record","")))))))</f>
        <v/>
      </c>
    </row>
    <row r="27" ht="32" customHeight="1">
      <c r="A27" s="20" t="n"/>
      <c r="B27" s="21" t="n"/>
      <c r="C27" s="41" t="n"/>
      <c r="D27" s="20" t="n"/>
      <c r="E27" s="20" t="n"/>
      <c r="F27" s="21" t="n"/>
      <c r="G27" s="21" t="n"/>
      <c r="H27" s="42" t="n"/>
      <c r="I27" s="20" t="n"/>
      <c r="J27" s="20" t="n"/>
      <c r="K27" s="20" t="n"/>
      <c r="L27" s="20" t="n"/>
      <c r="M27" s="24">
        <f>IF($A27="","",IF(COUNTBLANK($A27:$L27)&gt;0,"Pending",IF($L27="Canceled","Excluded",IF(OR($L27="Open",$L27="Scheduled",$J27="Review pending"),"Pending",IF(AND($I27="Resolved",$J27&lt;&gt;"Related callback"),"Yes","No")))))</f>
        <v/>
      </c>
      <c r="N27" s="25">
        <f>IF($A27="","",IF(COUNTBLANK($A27:$L27)&gt;0,"Complete required inputs",IF(OR($C27&lt;'Assumptions'!$H$5,$C27&gt;'Assumptions'!$H$6),"Check service date",IF($H27&gt;'Assumptions'!$H$4,"Check labor hours",IF($J27="Related callback","Review related callback",IF($J27="Review pending","Review callback outcome",IF(AND($L27="Closed",$I27="Follow-up needed"),"Confirm follow-up record","")))))))</f>
        <v/>
      </c>
    </row>
    <row r="28" ht="32" customHeight="1">
      <c r="A28" s="20" t="n"/>
      <c r="B28" s="21" t="n"/>
      <c r="C28" s="41" t="n"/>
      <c r="D28" s="20" t="n"/>
      <c r="E28" s="20" t="n"/>
      <c r="F28" s="21" t="n"/>
      <c r="G28" s="21" t="n"/>
      <c r="H28" s="42" t="n"/>
      <c r="I28" s="20" t="n"/>
      <c r="J28" s="20" t="n"/>
      <c r="K28" s="20" t="n"/>
      <c r="L28" s="20" t="n"/>
      <c r="M28" s="26">
        <f>IF($A28="","",IF(COUNTBLANK($A28:$L28)&gt;0,"Pending",IF($L28="Canceled","Excluded",IF(OR($L28="Open",$L28="Scheduled",$J28="Review pending"),"Pending",IF(AND($I28="Resolved",$J28&lt;&gt;"Related callback"),"Yes","No")))))</f>
        <v/>
      </c>
      <c r="N28" s="27">
        <f>IF($A28="","",IF(COUNTBLANK($A28:$L28)&gt;0,"Complete required inputs",IF(OR($C28&lt;'Assumptions'!$H$5,$C28&gt;'Assumptions'!$H$6),"Check service date",IF($H28&gt;'Assumptions'!$H$4,"Check labor hours",IF($J28="Related callback","Review related callback",IF($J28="Review pending","Review callback outcome",IF(AND($L28="Closed",$I28="Follow-up needed"),"Confirm follow-up record","")))))))</f>
        <v/>
      </c>
    </row>
    <row r="29" ht="32" customHeight="1">
      <c r="A29" s="20" t="n"/>
      <c r="B29" s="21" t="n"/>
      <c r="C29" s="41" t="n"/>
      <c r="D29" s="20" t="n"/>
      <c r="E29" s="20" t="n"/>
      <c r="F29" s="21" t="n"/>
      <c r="G29" s="21" t="n"/>
      <c r="H29" s="42" t="n"/>
      <c r="I29" s="20" t="n"/>
      <c r="J29" s="20" t="n"/>
      <c r="K29" s="20" t="n"/>
      <c r="L29" s="20" t="n"/>
      <c r="M29" s="24">
        <f>IF($A29="","",IF(COUNTBLANK($A29:$L29)&gt;0,"Pending",IF($L29="Canceled","Excluded",IF(OR($L29="Open",$L29="Scheduled",$J29="Review pending"),"Pending",IF(AND($I29="Resolved",$J29&lt;&gt;"Related callback"),"Yes","No")))))</f>
        <v/>
      </c>
      <c r="N29" s="25">
        <f>IF($A29="","",IF(COUNTBLANK($A29:$L29)&gt;0,"Complete required inputs",IF(OR($C29&lt;'Assumptions'!$H$5,$C29&gt;'Assumptions'!$H$6),"Check service date",IF($H29&gt;'Assumptions'!$H$4,"Check labor hours",IF($J29="Related callback","Review related callback",IF($J29="Review pending","Review callback outcome",IF(AND($L29="Closed",$I29="Follow-up needed"),"Confirm follow-up record","")))))))</f>
        <v/>
      </c>
    </row>
    <row r="30" ht="32" customHeight="1">
      <c r="A30" s="20" t="n"/>
      <c r="B30" s="21" t="n"/>
      <c r="C30" s="41" t="n"/>
      <c r="D30" s="20" t="n"/>
      <c r="E30" s="20" t="n"/>
      <c r="F30" s="21" t="n"/>
      <c r="G30" s="21" t="n"/>
      <c r="H30" s="42" t="n"/>
      <c r="I30" s="20" t="n"/>
      <c r="J30" s="20" t="n"/>
      <c r="K30" s="20" t="n"/>
      <c r="L30" s="20" t="n"/>
      <c r="M30" s="26">
        <f>IF($A30="","",IF(COUNTBLANK($A30:$L30)&gt;0,"Pending",IF($L30="Canceled","Excluded",IF(OR($L30="Open",$L30="Scheduled",$J30="Review pending"),"Pending",IF(AND($I30="Resolved",$J30&lt;&gt;"Related callback"),"Yes","No")))))</f>
        <v/>
      </c>
      <c r="N30" s="27">
        <f>IF($A30="","",IF(COUNTBLANK($A30:$L30)&gt;0,"Complete required inputs",IF(OR($C30&lt;'Assumptions'!$H$5,$C30&gt;'Assumptions'!$H$6),"Check service date",IF($H30&gt;'Assumptions'!$H$4,"Check labor hours",IF($J30="Related callback","Review related callback",IF($J30="Review pending","Review callback outcome",IF(AND($L30="Closed",$I30="Follow-up needed"),"Confirm follow-up record","")))))))</f>
        <v/>
      </c>
    </row>
    <row r="31" ht="32" customHeight="1">
      <c r="A31" s="20" t="n"/>
      <c r="B31" s="21" t="n"/>
      <c r="C31" s="41" t="n"/>
      <c r="D31" s="20" t="n"/>
      <c r="E31" s="20" t="n"/>
      <c r="F31" s="21" t="n"/>
      <c r="G31" s="21" t="n"/>
      <c r="H31" s="42" t="n"/>
      <c r="I31" s="20" t="n"/>
      <c r="J31" s="20" t="n"/>
      <c r="K31" s="20" t="n"/>
      <c r="L31" s="20" t="n"/>
      <c r="M31" s="24">
        <f>IF($A31="","",IF(COUNTBLANK($A31:$L31)&gt;0,"Pending",IF($L31="Canceled","Excluded",IF(OR($L31="Open",$L31="Scheduled",$J31="Review pending"),"Pending",IF(AND($I31="Resolved",$J31&lt;&gt;"Related callback"),"Yes","No")))))</f>
        <v/>
      </c>
      <c r="N31" s="25">
        <f>IF($A31="","",IF(COUNTBLANK($A31:$L31)&gt;0,"Complete required inputs",IF(OR($C31&lt;'Assumptions'!$H$5,$C31&gt;'Assumptions'!$H$6),"Check service date",IF($H31&gt;'Assumptions'!$H$4,"Check labor hours",IF($J31="Related callback","Review related callback",IF($J31="Review pending","Review callback outcome",IF(AND($L31="Closed",$I31="Follow-up needed"),"Confirm follow-up record","")))))))</f>
        <v/>
      </c>
    </row>
    <row r="32" ht="32" customHeight="1">
      <c r="A32" s="20" t="n"/>
      <c r="B32" s="21" t="n"/>
      <c r="C32" s="41" t="n"/>
      <c r="D32" s="20" t="n"/>
      <c r="E32" s="20" t="n"/>
      <c r="F32" s="21" t="n"/>
      <c r="G32" s="21" t="n"/>
      <c r="H32" s="42" t="n"/>
      <c r="I32" s="20" t="n"/>
      <c r="J32" s="20" t="n"/>
      <c r="K32" s="20" t="n"/>
      <c r="L32" s="20" t="n"/>
      <c r="M32" s="26">
        <f>IF($A32="","",IF(COUNTBLANK($A32:$L32)&gt;0,"Pending",IF($L32="Canceled","Excluded",IF(OR($L32="Open",$L32="Scheduled",$J32="Review pending"),"Pending",IF(AND($I32="Resolved",$J32&lt;&gt;"Related callback"),"Yes","No")))))</f>
        <v/>
      </c>
      <c r="N32" s="27">
        <f>IF($A32="","",IF(COUNTBLANK($A32:$L32)&gt;0,"Complete required inputs",IF(OR($C32&lt;'Assumptions'!$H$5,$C32&gt;'Assumptions'!$H$6),"Check service date",IF($H32&gt;'Assumptions'!$H$4,"Check labor hours",IF($J32="Related callback","Review related callback",IF($J32="Review pending","Review callback outcome",IF(AND($L32="Closed",$I32="Follow-up needed"),"Confirm follow-up record","")))))))</f>
        <v/>
      </c>
    </row>
    <row r="33" ht="32" customHeight="1">
      <c r="A33" s="20" t="n"/>
      <c r="B33" s="21" t="n"/>
      <c r="C33" s="41" t="n"/>
      <c r="D33" s="20" t="n"/>
      <c r="E33" s="20" t="n"/>
      <c r="F33" s="21" t="n"/>
      <c r="G33" s="21" t="n"/>
      <c r="H33" s="42" t="n"/>
      <c r="I33" s="20" t="n"/>
      <c r="J33" s="20" t="n"/>
      <c r="K33" s="20" t="n"/>
      <c r="L33" s="20" t="n"/>
      <c r="M33" s="24">
        <f>IF($A33="","",IF(COUNTBLANK($A33:$L33)&gt;0,"Pending",IF($L33="Canceled","Excluded",IF(OR($L33="Open",$L33="Scheduled",$J33="Review pending"),"Pending",IF(AND($I33="Resolved",$J33&lt;&gt;"Related callback"),"Yes","No")))))</f>
        <v/>
      </c>
      <c r="N33" s="25">
        <f>IF($A33="","",IF(COUNTBLANK($A33:$L33)&gt;0,"Complete required inputs",IF(OR($C33&lt;'Assumptions'!$H$5,$C33&gt;'Assumptions'!$H$6),"Check service date",IF($H33&gt;'Assumptions'!$H$4,"Check labor hours",IF($J33="Related callback","Review related callback",IF($J33="Review pending","Review callback outcome",IF(AND($L33="Closed",$I33="Follow-up needed"),"Confirm follow-up record","")))))))</f>
        <v/>
      </c>
    </row>
    <row r="34" ht="32" customHeight="1">
      <c r="A34" s="20" t="n"/>
      <c r="B34" s="21" t="n"/>
      <c r="C34" s="41" t="n"/>
      <c r="D34" s="20" t="n"/>
      <c r="E34" s="20" t="n"/>
      <c r="F34" s="21" t="n"/>
      <c r="G34" s="21" t="n"/>
      <c r="H34" s="42" t="n"/>
      <c r="I34" s="20" t="n"/>
      <c r="J34" s="20" t="n"/>
      <c r="K34" s="20" t="n"/>
      <c r="L34" s="20" t="n"/>
      <c r="M34" s="26">
        <f>IF($A34="","",IF(COUNTBLANK($A34:$L34)&gt;0,"Pending",IF($L34="Canceled","Excluded",IF(OR($L34="Open",$L34="Scheduled",$J34="Review pending"),"Pending",IF(AND($I34="Resolved",$J34&lt;&gt;"Related callback"),"Yes","No")))))</f>
        <v/>
      </c>
      <c r="N34" s="27">
        <f>IF($A34="","",IF(COUNTBLANK($A34:$L34)&gt;0,"Complete required inputs",IF(OR($C34&lt;'Assumptions'!$H$5,$C34&gt;'Assumptions'!$H$6),"Check service date",IF($H34&gt;'Assumptions'!$H$4,"Check labor hours",IF($J34="Related callback","Review related callback",IF($J34="Review pending","Review callback outcome",IF(AND($L34="Closed",$I34="Follow-up needed"),"Confirm follow-up record","")))))))</f>
        <v/>
      </c>
    </row>
    <row r="35" ht="32" customHeight="1">
      <c r="A35" s="20" t="n"/>
      <c r="B35" s="21" t="n"/>
      <c r="C35" s="41" t="n"/>
      <c r="D35" s="20" t="n"/>
      <c r="E35" s="20" t="n"/>
      <c r="F35" s="21" t="n"/>
      <c r="G35" s="21" t="n"/>
      <c r="H35" s="42" t="n"/>
      <c r="I35" s="20" t="n"/>
      <c r="J35" s="20" t="n"/>
      <c r="K35" s="20" t="n"/>
      <c r="L35" s="20" t="n"/>
      <c r="M35" s="24">
        <f>IF($A35="","",IF(COUNTBLANK($A35:$L35)&gt;0,"Pending",IF($L35="Canceled","Excluded",IF(OR($L35="Open",$L35="Scheduled",$J35="Review pending"),"Pending",IF(AND($I35="Resolved",$J35&lt;&gt;"Related callback"),"Yes","No")))))</f>
        <v/>
      </c>
      <c r="N35" s="25">
        <f>IF($A35="","",IF(COUNTBLANK($A35:$L35)&gt;0,"Complete required inputs",IF(OR($C35&lt;'Assumptions'!$H$5,$C35&gt;'Assumptions'!$H$6),"Check service date",IF($H35&gt;'Assumptions'!$H$4,"Check labor hours",IF($J35="Related callback","Review related callback",IF($J35="Review pending","Review callback outcome",IF(AND($L35="Closed",$I35="Follow-up needed"),"Confirm follow-up record","")))))))</f>
        <v/>
      </c>
    </row>
    <row r="36" ht="32" customHeight="1">
      <c r="A36" s="20" t="n"/>
      <c r="B36" s="21" t="n"/>
      <c r="C36" s="41" t="n"/>
      <c r="D36" s="20" t="n"/>
      <c r="E36" s="20" t="n"/>
      <c r="F36" s="21" t="n"/>
      <c r="G36" s="21" t="n"/>
      <c r="H36" s="42" t="n"/>
      <c r="I36" s="20" t="n"/>
      <c r="J36" s="20" t="n"/>
      <c r="K36" s="20" t="n"/>
      <c r="L36" s="20" t="n"/>
      <c r="M36" s="26">
        <f>IF($A36="","",IF(COUNTBLANK($A36:$L36)&gt;0,"Pending",IF($L36="Canceled","Excluded",IF(OR($L36="Open",$L36="Scheduled",$J36="Review pending"),"Pending",IF(AND($I36="Resolved",$J36&lt;&gt;"Related callback"),"Yes","No")))))</f>
        <v/>
      </c>
      <c r="N36" s="27">
        <f>IF($A36="","",IF(COUNTBLANK($A36:$L36)&gt;0,"Complete required inputs",IF(OR($C36&lt;'Assumptions'!$H$5,$C36&gt;'Assumptions'!$H$6),"Check service date",IF($H36&gt;'Assumptions'!$H$4,"Check labor hours",IF($J36="Related callback","Review related callback",IF($J36="Review pending","Review callback outcome",IF(AND($L36="Closed",$I36="Follow-up needed"),"Confirm follow-up record","")))))))</f>
        <v/>
      </c>
    </row>
    <row r="37" ht="32" customHeight="1">
      <c r="A37" s="20" t="n"/>
      <c r="B37" s="21" t="n"/>
      <c r="C37" s="41" t="n"/>
      <c r="D37" s="20" t="n"/>
      <c r="E37" s="20" t="n"/>
      <c r="F37" s="21" t="n"/>
      <c r="G37" s="21" t="n"/>
      <c r="H37" s="42" t="n"/>
      <c r="I37" s="20" t="n"/>
      <c r="J37" s="20" t="n"/>
      <c r="K37" s="20" t="n"/>
      <c r="L37" s="20" t="n"/>
      <c r="M37" s="24">
        <f>IF($A37="","",IF(COUNTBLANK($A37:$L37)&gt;0,"Pending",IF($L37="Canceled","Excluded",IF(OR($L37="Open",$L37="Scheduled",$J37="Review pending"),"Pending",IF(AND($I37="Resolved",$J37&lt;&gt;"Related callback"),"Yes","No")))))</f>
        <v/>
      </c>
      <c r="N37" s="25">
        <f>IF($A37="","",IF(COUNTBLANK($A37:$L37)&gt;0,"Complete required inputs",IF(OR($C37&lt;'Assumptions'!$H$5,$C37&gt;'Assumptions'!$H$6),"Check service date",IF($H37&gt;'Assumptions'!$H$4,"Check labor hours",IF($J37="Related callback","Review related callback",IF($J37="Review pending","Review callback outcome",IF(AND($L37="Closed",$I37="Follow-up needed"),"Confirm follow-up record","")))))))</f>
        <v/>
      </c>
    </row>
    <row r="38" ht="32" customHeight="1">
      <c r="A38" s="20" t="n"/>
      <c r="B38" s="21" t="n"/>
      <c r="C38" s="41" t="n"/>
      <c r="D38" s="20" t="n"/>
      <c r="E38" s="20" t="n"/>
      <c r="F38" s="21" t="n"/>
      <c r="G38" s="21" t="n"/>
      <c r="H38" s="42" t="n"/>
      <c r="I38" s="20" t="n"/>
      <c r="J38" s="20" t="n"/>
      <c r="K38" s="20" t="n"/>
      <c r="L38" s="20" t="n"/>
      <c r="M38" s="26">
        <f>IF($A38="","",IF(COUNTBLANK($A38:$L38)&gt;0,"Pending",IF($L38="Canceled","Excluded",IF(OR($L38="Open",$L38="Scheduled",$J38="Review pending"),"Pending",IF(AND($I38="Resolved",$J38&lt;&gt;"Related callback"),"Yes","No")))))</f>
        <v/>
      </c>
      <c r="N38" s="27">
        <f>IF($A38="","",IF(COUNTBLANK($A38:$L38)&gt;0,"Complete required inputs",IF(OR($C38&lt;'Assumptions'!$H$5,$C38&gt;'Assumptions'!$H$6),"Check service date",IF($H38&gt;'Assumptions'!$H$4,"Check labor hours",IF($J38="Related callback","Review related callback",IF($J38="Review pending","Review callback outcome",IF(AND($L38="Closed",$I38="Follow-up needed"),"Confirm follow-up record","")))))))</f>
        <v/>
      </c>
    </row>
    <row r="39" ht="32" customHeight="1">
      <c r="A39" s="20" t="n"/>
      <c r="B39" s="21" t="n"/>
      <c r="C39" s="41" t="n"/>
      <c r="D39" s="20" t="n"/>
      <c r="E39" s="20" t="n"/>
      <c r="F39" s="21" t="n"/>
      <c r="G39" s="21" t="n"/>
      <c r="H39" s="42" t="n"/>
      <c r="I39" s="20" t="n"/>
      <c r="J39" s="20" t="n"/>
      <c r="K39" s="20" t="n"/>
      <c r="L39" s="20" t="n"/>
      <c r="M39" s="24">
        <f>IF($A39="","",IF(COUNTBLANK($A39:$L39)&gt;0,"Pending",IF($L39="Canceled","Excluded",IF(OR($L39="Open",$L39="Scheduled",$J39="Review pending"),"Pending",IF(AND($I39="Resolved",$J39&lt;&gt;"Related callback"),"Yes","No")))))</f>
        <v/>
      </c>
      <c r="N39" s="25">
        <f>IF($A39="","",IF(COUNTBLANK($A39:$L39)&gt;0,"Complete required inputs",IF(OR($C39&lt;'Assumptions'!$H$5,$C39&gt;'Assumptions'!$H$6),"Check service date",IF($H39&gt;'Assumptions'!$H$4,"Check labor hours",IF($J39="Related callback","Review related callback",IF($J39="Review pending","Review callback outcome",IF(AND($L39="Closed",$I39="Follow-up needed"),"Confirm follow-up record","")))))))</f>
        <v/>
      </c>
    </row>
    <row r="40" ht="32" customHeight="1">
      <c r="A40" s="20" t="n"/>
      <c r="B40" s="21" t="n"/>
      <c r="C40" s="41" t="n"/>
      <c r="D40" s="20" t="n"/>
      <c r="E40" s="20" t="n"/>
      <c r="F40" s="21" t="n"/>
      <c r="G40" s="21" t="n"/>
      <c r="H40" s="42" t="n"/>
      <c r="I40" s="20" t="n"/>
      <c r="J40" s="20" t="n"/>
      <c r="K40" s="20" t="n"/>
      <c r="L40" s="20" t="n"/>
      <c r="M40" s="26">
        <f>IF($A40="","",IF(COUNTBLANK($A40:$L40)&gt;0,"Pending",IF($L40="Canceled","Excluded",IF(OR($L40="Open",$L40="Scheduled",$J40="Review pending"),"Pending",IF(AND($I40="Resolved",$J40&lt;&gt;"Related callback"),"Yes","No")))))</f>
        <v/>
      </c>
      <c r="N40" s="27">
        <f>IF($A40="","",IF(COUNTBLANK($A40:$L40)&gt;0,"Complete required inputs",IF(OR($C40&lt;'Assumptions'!$H$5,$C40&gt;'Assumptions'!$H$6),"Check service date",IF($H40&gt;'Assumptions'!$H$4,"Check labor hours",IF($J40="Related callback","Review related callback",IF($J40="Review pending","Review callback outcome",IF(AND($L40="Closed",$I40="Follow-up needed"),"Confirm follow-up record","")))))))</f>
        <v/>
      </c>
    </row>
    <row r="41" ht="32" customHeight="1">
      <c r="A41" s="20" t="n"/>
      <c r="B41" s="21" t="n"/>
      <c r="C41" s="41" t="n"/>
      <c r="D41" s="20" t="n"/>
      <c r="E41" s="20" t="n"/>
      <c r="F41" s="21" t="n"/>
      <c r="G41" s="21" t="n"/>
      <c r="H41" s="42" t="n"/>
      <c r="I41" s="20" t="n"/>
      <c r="J41" s="20" t="n"/>
      <c r="K41" s="20" t="n"/>
      <c r="L41" s="20" t="n"/>
      <c r="M41" s="24">
        <f>IF($A41="","",IF(COUNTBLANK($A41:$L41)&gt;0,"Pending",IF($L41="Canceled","Excluded",IF(OR($L41="Open",$L41="Scheduled",$J41="Review pending"),"Pending",IF(AND($I41="Resolved",$J41&lt;&gt;"Related callback"),"Yes","No")))))</f>
        <v/>
      </c>
      <c r="N41" s="25">
        <f>IF($A41="","",IF(COUNTBLANK($A41:$L41)&gt;0,"Complete required inputs",IF(OR($C41&lt;'Assumptions'!$H$5,$C41&gt;'Assumptions'!$H$6),"Check service date",IF($H41&gt;'Assumptions'!$H$4,"Check labor hours",IF($J41="Related callback","Review related callback",IF($J41="Review pending","Review callback outcome",IF(AND($L41="Closed",$I41="Follow-up needed"),"Confirm follow-up record","")))))))</f>
        <v/>
      </c>
    </row>
    <row r="42" ht="32" customHeight="1">
      <c r="A42" s="20" t="n"/>
      <c r="B42" s="21" t="n"/>
      <c r="C42" s="41" t="n"/>
      <c r="D42" s="20" t="n"/>
      <c r="E42" s="20" t="n"/>
      <c r="F42" s="21" t="n"/>
      <c r="G42" s="21" t="n"/>
      <c r="H42" s="42" t="n"/>
      <c r="I42" s="20" t="n"/>
      <c r="J42" s="20" t="n"/>
      <c r="K42" s="20" t="n"/>
      <c r="L42" s="20" t="n"/>
      <c r="M42" s="26">
        <f>IF($A42="","",IF(COUNTBLANK($A42:$L42)&gt;0,"Pending",IF($L42="Canceled","Excluded",IF(OR($L42="Open",$L42="Scheduled",$J42="Review pending"),"Pending",IF(AND($I42="Resolved",$J42&lt;&gt;"Related callback"),"Yes","No")))))</f>
        <v/>
      </c>
      <c r="N42" s="27">
        <f>IF($A42="","",IF(COUNTBLANK($A42:$L42)&gt;0,"Complete required inputs",IF(OR($C42&lt;'Assumptions'!$H$5,$C42&gt;'Assumptions'!$H$6),"Check service date",IF($H42&gt;'Assumptions'!$H$4,"Check labor hours",IF($J42="Related callback","Review related callback",IF($J42="Review pending","Review callback outcome",IF(AND($L42="Closed",$I42="Follow-up needed"),"Confirm follow-up record","")))))))</f>
        <v/>
      </c>
    </row>
    <row r="43" ht="32" customHeight="1">
      <c r="A43" s="20" t="n"/>
      <c r="B43" s="21" t="n"/>
      <c r="C43" s="41" t="n"/>
      <c r="D43" s="20" t="n"/>
      <c r="E43" s="20" t="n"/>
      <c r="F43" s="21" t="n"/>
      <c r="G43" s="21" t="n"/>
      <c r="H43" s="42" t="n"/>
      <c r="I43" s="20" t="n"/>
      <c r="J43" s="20" t="n"/>
      <c r="K43" s="20" t="n"/>
      <c r="L43" s="20" t="n"/>
      <c r="M43" s="24">
        <f>IF($A43="","",IF(COUNTBLANK($A43:$L43)&gt;0,"Pending",IF($L43="Canceled","Excluded",IF(OR($L43="Open",$L43="Scheduled",$J43="Review pending"),"Pending",IF(AND($I43="Resolved",$J43&lt;&gt;"Related callback"),"Yes","No")))))</f>
        <v/>
      </c>
      <c r="N43" s="25">
        <f>IF($A43="","",IF(COUNTBLANK($A43:$L43)&gt;0,"Complete required inputs",IF(OR($C43&lt;'Assumptions'!$H$5,$C43&gt;'Assumptions'!$H$6),"Check service date",IF($H43&gt;'Assumptions'!$H$4,"Check labor hours",IF($J43="Related callback","Review related callback",IF($J43="Review pending","Review callback outcome",IF(AND($L43="Closed",$I43="Follow-up needed"),"Confirm follow-up record","")))))))</f>
        <v/>
      </c>
    </row>
    <row r="44" ht="32" customHeight="1">
      <c r="A44" s="20" t="n"/>
      <c r="B44" s="21" t="n"/>
      <c r="C44" s="41" t="n"/>
      <c r="D44" s="20" t="n"/>
      <c r="E44" s="20" t="n"/>
      <c r="F44" s="21" t="n"/>
      <c r="G44" s="21" t="n"/>
      <c r="H44" s="42" t="n"/>
      <c r="I44" s="20" t="n"/>
      <c r="J44" s="20" t="n"/>
      <c r="K44" s="20" t="n"/>
      <c r="L44" s="20" t="n"/>
      <c r="M44" s="26">
        <f>IF($A44="","",IF(COUNTBLANK($A44:$L44)&gt;0,"Pending",IF($L44="Canceled","Excluded",IF(OR($L44="Open",$L44="Scheduled",$J44="Review pending"),"Pending",IF(AND($I44="Resolved",$J44&lt;&gt;"Related callback"),"Yes","No")))))</f>
        <v/>
      </c>
      <c r="N44" s="27">
        <f>IF($A44="","",IF(COUNTBLANK($A44:$L44)&gt;0,"Complete required inputs",IF(OR($C44&lt;'Assumptions'!$H$5,$C44&gt;'Assumptions'!$H$6),"Check service date",IF($H44&gt;'Assumptions'!$H$4,"Check labor hours",IF($J44="Related callback","Review related callback",IF($J44="Review pending","Review callback outcome",IF(AND($L44="Closed",$I44="Follow-up needed"),"Confirm follow-up record","")))))))</f>
        <v/>
      </c>
    </row>
    <row r="45" ht="32" customHeight="1">
      <c r="A45" s="20" t="n"/>
      <c r="B45" s="21" t="n"/>
      <c r="C45" s="41" t="n"/>
      <c r="D45" s="20" t="n"/>
      <c r="E45" s="20" t="n"/>
      <c r="F45" s="21" t="n"/>
      <c r="G45" s="21" t="n"/>
      <c r="H45" s="42" t="n"/>
      <c r="I45" s="20" t="n"/>
      <c r="J45" s="20" t="n"/>
      <c r="K45" s="20" t="n"/>
      <c r="L45" s="20" t="n"/>
      <c r="M45" s="24">
        <f>IF($A45="","",IF(COUNTBLANK($A45:$L45)&gt;0,"Pending",IF($L45="Canceled","Excluded",IF(OR($L45="Open",$L45="Scheduled",$J45="Review pending"),"Pending",IF(AND($I45="Resolved",$J45&lt;&gt;"Related callback"),"Yes","No")))))</f>
        <v/>
      </c>
      <c r="N45" s="25">
        <f>IF($A45="","",IF(COUNTBLANK($A45:$L45)&gt;0,"Complete required inputs",IF(OR($C45&lt;'Assumptions'!$H$5,$C45&gt;'Assumptions'!$H$6),"Check service date",IF($H45&gt;'Assumptions'!$H$4,"Check labor hours",IF($J45="Related callback","Review related callback",IF($J45="Review pending","Review callback outcome",IF(AND($L45="Closed",$I45="Follow-up needed"),"Confirm follow-up record","")))))))</f>
        <v/>
      </c>
    </row>
    <row r="46" ht="32" customHeight="1">
      <c r="A46" s="20" t="n"/>
      <c r="B46" s="21" t="n"/>
      <c r="C46" s="41" t="n"/>
      <c r="D46" s="20" t="n"/>
      <c r="E46" s="20" t="n"/>
      <c r="F46" s="21" t="n"/>
      <c r="G46" s="21" t="n"/>
      <c r="H46" s="42" t="n"/>
      <c r="I46" s="20" t="n"/>
      <c r="J46" s="20" t="n"/>
      <c r="K46" s="20" t="n"/>
      <c r="L46" s="20" t="n"/>
      <c r="M46" s="26">
        <f>IF($A46="","",IF(COUNTBLANK($A46:$L46)&gt;0,"Pending",IF($L46="Canceled","Excluded",IF(OR($L46="Open",$L46="Scheduled",$J46="Review pending"),"Pending",IF(AND($I46="Resolved",$J46&lt;&gt;"Related callback"),"Yes","No")))))</f>
        <v/>
      </c>
      <c r="N46" s="27">
        <f>IF($A46="","",IF(COUNTBLANK($A46:$L46)&gt;0,"Complete required inputs",IF(OR($C46&lt;'Assumptions'!$H$5,$C46&gt;'Assumptions'!$H$6),"Check service date",IF($H46&gt;'Assumptions'!$H$4,"Check labor hours",IF($J46="Related callback","Review related callback",IF($J46="Review pending","Review callback outcome",IF(AND($L46="Closed",$I46="Follow-up needed"),"Confirm follow-up record","")))))))</f>
        <v/>
      </c>
    </row>
    <row r="47" ht="32" customHeight="1">
      <c r="A47" s="20" t="n"/>
      <c r="B47" s="21" t="n"/>
      <c r="C47" s="41" t="n"/>
      <c r="D47" s="20" t="n"/>
      <c r="E47" s="20" t="n"/>
      <c r="F47" s="21" t="n"/>
      <c r="G47" s="21" t="n"/>
      <c r="H47" s="42" t="n"/>
      <c r="I47" s="20" t="n"/>
      <c r="J47" s="20" t="n"/>
      <c r="K47" s="20" t="n"/>
      <c r="L47" s="20" t="n"/>
      <c r="M47" s="24">
        <f>IF($A47="","",IF(COUNTBLANK($A47:$L47)&gt;0,"Pending",IF($L47="Canceled","Excluded",IF(OR($L47="Open",$L47="Scheduled",$J47="Review pending"),"Pending",IF(AND($I47="Resolved",$J47&lt;&gt;"Related callback"),"Yes","No")))))</f>
        <v/>
      </c>
      <c r="N47" s="25">
        <f>IF($A47="","",IF(COUNTBLANK($A47:$L47)&gt;0,"Complete required inputs",IF(OR($C47&lt;'Assumptions'!$H$5,$C47&gt;'Assumptions'!$H$6),"Check service date",IF($H47&gt;'Assumptions'!$H$4,"Check labor hours",IF($J47="Related callback","Review related callback",IF($J47="Review pending","Review callback outcome",IF(AND($L47="Closed",$I47="Follow-up needed"),"Confirm follow-up record","")))))))</f>
        <v/>
      </c>
    </row>
    <row r="48" ht="32" customHeight="1">
      <c r="A48" s="20" t="n"/>
      <c r="B48" s="21" t="n"/>
      <c r="C48" s="41" t="n"/>
      <c r="D48" s="20" t="n"/>
      <c r="E48" s="20" t="n"/>
      <c r="F48" s="21" t="n"/>
      <c r="G48" s="21" t="n"/>
      <c r="H48" s="42" t="n"/>
      <c r="I48" s="20" t="n"/>
      <c r="J48" s="20" t="n"/>
      <c r="K48" s="20" t="n"/>
      <c r="L48" s="20" t="n"/>
      <c r="M48" s="26">
        <f>IF($A48="","",IF(COUNTBLANK($A48:$L48)&gt;0,"Pending",IF($L48="Canceled","Excluded",IF(OR($L48="Open",$L48="Scheduled",$J48="Review pending"),"Pending",IF(AND($I48="Resolved",$J48&lt;&gt;"Related callback"),"Yes","No")))))</f>
        <v/>
      </c>
      <c r="N48" s="27">
        <f>IF($A48="","",IF(COUNTBLANK($A48:$L48)&gt;0,"Complete required inputs",IF(OR($C48&lt;'Assumptions'!$H$5,$C48&gt;'Assumptions'!$H$6),"Check service date",IF($H48&gt;'Assumptions'!$H$4,"Check labor hours",IF($J48="Related callback","Review related callback",IF($J48="Review pending","Review callback outcome",IF(AND($L48="Closed",$I48="Follow-up needed"),"Confirm follow-up record","")))))))</f>
        <v/>
      </c>
    </row>
    <row r="49" ht="32" customHeight="1">
      <c r="A49" s="20" t="n"/>
      <c r="B49" s="21" t="n"/>
      <c r="C49" s="41" t="n"/>
      <c r="D49" s="20" t="n"/>
      <c r="E49" s="20" t="n"/>
      <c r="F49" s="21" t="n"/>
      <c r="G49" s="21" t="n"/>
      <c r="H49" s="42" t="n"/>
      <c r="I49" s="20" t="n"/>
      <c r="J49" s="20" t="n"/>
      <c r="K49" s="20" t="n"/>
      <c r="L49" s="20" t="n"/>
      <c r="M49" s="24">
        <f>IF($A49="","",IF(COUNTBLANK($A49:$L49)&gt;0,"Pending",IF($L49="Canceled","Excluded",IF(OR($L49="Open",$L49="Scheduled",$J49="Review pending"),"Pending",IF(AND($I49="Resolved",$J49&lt;&gt;"Related callback"),"Yes","No")))))</f>
        <v/>
      </c>
      <c r="N49" s="25">
        <f>IF($A49="","",IF(COUNTBLANK($A49:$L49)&gt;0,"Complete required inputs",IF(OR($C49&lt;'Assumptions'!$H$5,$C49&gt;'Assumptions'!$H$6),"Check service date",IF($H49&gt;'Assumptions'!$H$4,"Check labor hours",IF($J49="Related callback","Review related callback",IF($J49="Review pending","Review callback outcome",IF(AND($L49="Closed",$I49="Follow-up needed"),"Confirm follow-up record","")))))))</f>
        <v/>
      </c>
    </row>
    <row r="50" ht="32" customHeight="1">
      <c r="A50" s="20" t="n"/>
      <c r="B50" s="21" t="n"/>
      <c r="C50" s="41" t="n"/>
      <c r="D50" s="20" t="n"/>
      <c r="E50" s="20" t="n"/>
      <c r="F50" s="21" t="n"/>
      <c r="G50" s="21" t="n"/>
      <c r="H50" s="42" t="n"/>
      <c r="I50" s="20" t="n"/>
      <c r="J50" s="20" t="n"/>
      <c r="K50" s="20" t="n"/>
      <c r="L50" s="20" t="n"/>
      <c r="M50" s="26">
        <f>IF($A50="","",IF(COUNTBLANK($A50:$L50)&gt;0,"Pending",IF($L50="Canceled","Excluded",IF(OR($L50="Open",$L50="Scheduled",$J50="Review pending"),"Pending",IF(AND($I50="Resolved",$J50&lt;&gt;"Related callback"),"Yes","No")))))</f>
        <v/>
      </c>
      <c r="N50" s="27">
        <f>IF($A50="","",IF(COUNTBLANK($A50:$L50)&gt;0,"Complete required inputs",IF(OR($C50&lt;'Assumptions'!$H$5,$C50&gt;'Assumptions'!$H$6),"Check service date",IF($H50&gt;'Assumptions'!$H$4,"Check labor hours",IF($J50="Related callback","Review related callback",IF($J50="Review pending","Review callback outcome",IF(AND($L50="Closed",$I50="Follow-up needed"),"Confirm follow-up record","")))))))</f>
        <v/>
      </c>
    </row>
    <row r="51" ht="32" customHeight="1">
      <c r="A51" s="20" t="n"/>
      <c r="B51" s="21" t="n"/>
      <c r="C51" s="41" t="n"/>
      <c r="D51" s="20" t="n"/>
      <c r="E51" s="20" t="n"/>
      <c r="F51" s="21" t="n"/>
      <c r="G51" s="21" t="n"/>
      <c r="H51" s="42" t="n"/>
      <c r="I51" s="20" t="n"/>
      <c r="J51" s="20" t="n"/>
      <c r="K51" s="20" t="n"/>
      <c r="L51" s="20" t="n"/>
      <c r="M51" s="24">
        <f>IF($A51="","",IF(COUNTBLANK($A51:$L51)&gt;0,"Pending",IF($L51="Canceled","Excluded",IF(OR($L51="Open",$L51="Scheduled",$J51="Review pending"),"Pending",IF(AND($I51="Resolved",$J51&lt;&gt;"Related callback"),"Yes","No")))))</f>
        <v/>
      </c>
      <c r="N51" s="25">
        <f>IF($A51="","",IF(COUNTBLANK($A51:$L51)&gt;0,"Complete required inputs",IF(OR($C51&lt;'Assumptions'!$H$5,$C51&gt;'Assumptions'!$H$6),"Check service date",IF($H51&gt;'Assumptions'!$H$4,"Check labor hours",IF($J51="Related callback","Review related callback",IF($J51="Review pending","Review callback outcome",IF(AND($L51="Closed",$I51="Follow-up needed"),"Confirm follow-up record","")))))))</f>
        <v/>
      </c>
    </row>
    <row r="52" ht="32" customHeight="1">
      <c r="A52" s="20" t="n"/>
      <c r="B52" s="21" t="n"/>
      <c r="C52" s="41" t="n"/>
      <c r="D52" s="20" t="n"/>
      <c r="E52" s="20" t="n"/>
      <c r="F52" s="21" t="n"/>
      <c r="G52" s="21" t="n"/>
      <c r="H52" s="42" t="n"/>
      <c r="I52" s="20" t="n"/>
      <c r="J52" s="20" t="n"/>
      <c r="K52" s="20" t="n"/>
      <c r="L52" s="20" t="n"/>
      <c r="M52" s="26">
        <f>IF($A52="","",IF(COUNTBLANK($A52:$L52)&gt;0,"Pending",IF($L52="Canceled","Excluded",IF(OR($L52="Open",$L52="Scheduled",$J52="Review pending"),"Pending",IF(AND($I52="Resolved",$J52&lt;&gt;"Related callback"),"Yes","No")))))</f>
        <v/>
      </c>
      <c r="N52" s="27">
        <f>IF($A52="","",IF(COUNTBLANK($A52:$L52)&gt;0,"Complete required inputs",IF(OR($C52&lt;'Assumptions'!$H$5,$C52&gt;'Assumptions'!$H$6),"Check service date",IF($H52&gt;'Assumptions'!$H$4,"Check labor hours",IF($J52="Related callback","Review related callback",IF($J52="Review pending","Review callback outcome",IF(AND($L52="Closed",$I52="Follow-up needed"),"Confirm follow-up record","")))))))</f>
        <v/>
      </c>
    </row>
    <row r="53" ht="32" customHeight="1">
      <c r="A53" s="20" t="n"/>
      <c r="B53" s="21" t="n"/>
      <c r="C53" s="41" t="n"/>
      <c r="D53" s="20" t="n"/>
      <c r="E53" s="20" t="n"/>
      <c r="F53" s="21" t="n"/>
      <c r="G53" s="21" t="n"/>
      <c r="H53" s="42" t="n"/>
      <c r="I53" s="20" t="n"/>
      <c r="J53" s="20" t="n"/>
      <c r="K53" s="20" t="n"/>
      <c r="L53" s="20" t="n"/>
      <c r="M53" s="24">
        <f>IF($A53="","",IF(COUNTBLANK($A53:$L53)&gt;0,"Pending",IF($L53="Canceled","Excluded",IF(OR($L53="Open",$L53="Scheduled",$J53="Review pending"),"Pending",IF(AND($I53="Resolved",$J53&lt;&gt;"Related callback"),"Yes","No")))))</f>
        <v/>
      </c>
      <c r="N53" s="25">
        <f>IF($A53="","",IF(COUNTBLANK($A53:$L53)&gt;0,"Complete required inputs",IF(OR($C53&lt;'Assumptions'!$H$5,$C53&gt;'Assumptions'!$H$6),"Check service date",IF($H53&gt;'Assumptions'!$H$4,"Check labor hours",IF($J53="Related callback","Review related callback",IF($J53="Review pending","Review callback outcome",IF(AND($L53="Closed",$I53="Follow-up needed"),"Confirm follow-up record","")))))))</f>
        <v/>
      </c>
    </row>
    <row r="54" ht="32" customHeight="1">
      <c r="A54" s="20" t="n"/>
      <c r="B54" s="21" t="n"/>
      <c r="C54" s="41" t="n"/>
      <c r="D54" s="20" t="n"/>
      <c r="E54" s="20" t="n"/>
      <c r="F54" s="21" t="n"/>
      <c r="G54" s="21" t="n"/>
      <c r="H54" s="42" t="n"/>
      <c r="I54" s="20" t="n"/>
      <c r="J54" s="20" t="n"/>
      <c r="K54" s="20" t="n"/>
      <c r="L54" s="20" t="n"/>
      <c r="M54" s="26">
        <f>IF($A54="","",IF(COUNTBLANK($A54:$L54)&gt;0,"Pending",IF($L54="Canceled","Excluded",IF(OR($L54="Open",$L54="Scheduled",$J54="Review pending"),"Pending",IF(AND($I54="Resolved",$J54&lt;&gt;"Related callback"),"Yes","No")))))</f>
        <v/>
      </c>
      <c r="N54" s="27">
        <f>IF($A54="","",IF(COUNTBLANK($A54:$L54)&gt;0,"Complete required inputs",IF(OR($C54&lt;'Assumptions'!$H$5,$C54&gt;'Assumptions'!$H$6),"Check service date",IF($H54&gt;'Assumptions'!$H$4,"Check labor hours",IF($J54="Related callback","Review related callback",IF($J54="Review pending","Review callback outcome",IF(AND($L54="Closed",$I54="Follow-up needed"),"Confirm follow-up record","")))))))</f>
        <v/>
      </c>
    </row>
    <row r="55" ht="32" customHeight="1">
      <c r="A55" s="20" t="n"/>
      <c r="B55" s="21" t="n"/>
      <c r="C55" s="41" t="n"/>
      <c r="D55" s="20" t="n"/>
      <c r="E55" s="20" t="n"/>
      <c r="F55" s="21" t="n"/>
      <c r="G55" s="21" t="n"/>
      <c r="H55" s="42" t="n"/>
      <c r="I55" s="20" t="n"/>
      <c r="J55" s="20" t="n"/>
      <c r="K55" s="20" t="n"/>
      <c r="L55" s="20" t="n"/>
      <c r="M55" s="24">
        <f>IF($A55="","",IF(COUNTBLANK($A55:$L55)&gt;0,"Pending",IF($L55="Canceled","Excluded",IF(OR($L55="Open",$L55="Scheduled",$J55="Review pending"),"Pending",IF(AND($I55="Resolved",$J55&lt;&gt;"Related callback"),"Yes","No")))))</f>
        <v/>
      </c>
      <c r="N55" s="25">
        <f>IF($A55="","",IF(COUNTBLANK($A55:$L55)&gt;0,"Complete required inputs",IF(OR($C55&lt;'Assumptions'!$H$5,$C55&gt;'Assumptions'!$H$6),"Check service date",IF($H55&gt;'Assumptions'!$H$4,"Check labor hours",IF($J55="Related callback","Review related callback",IF($J55="Review pending","Review callback outcome",IF(AND($L55="Closed",$I55="Follow-up needed"),"Confirm follow-up record","")))))))</f>
        <v/>
      </c>
    </row>
    <row r="56" ht="32" customHeight="1">
      <c r="A56" s="20" t="n"/>
      <c r="B56" s="21" t="n"/>
      <c r="C56" s="41" t="n"/>
      <c r="D56" s="20" t="n"/>
      <c r="E56" s="20" t="n"/>
      <c r="F56" s="21" t="n"/>
      <c r="G56" s="21" t="n"/>
      <c r="H56" s="42" t="n"/>
      <c r="I56" s="20" t="n"/>
      <c r="J56" s="20" t="n"/>
      <c r="K56" s="20" t="n"/>
      <c r="L56" s="20" t="n"/>
      <c r="M56" s="26">
        <f>IF($A56="","",IF(COUNTBLANK($A56:$L56)&gt;0,"Pending",IF($L56="Canceled","Excluded",IF(OR($L56="Open",$L56="Scheduled",$J56="Review pending"),"Pending",IF(AND($I56="Resolved",$J56&lt;&gt;"Related callback"),"Yes","No")))))</f>
        <v/>
      </c>
      <c r="N56" s="27">
        <f>IF($A56="","",IF(COUNTBLANK($A56:$L56)&gt;0,"Complete required inputs",IF(OR($C56&lt;'Assumptions'!$H$5,$C56&gt;'Assumptions'!$H$6),"Check service date",IF($H56&gt;'Assumptions'!$H$4,"Check labor hours",IF($J56="Related callback","Review related callback",IF($J56="Review pending","Review callback outcome",IF(AND($L56="Closed",$I56="Follow-up needed"),"Confirm follow-up record","")))))))</f>
        <v/>
      </c>
    </row>
    <row r="57" ht="32" customHeight="1">
      <c r="A57" s="20" t="n"/>
      <c r="B57" s="21" t="n"/>
      <c r="C57" s="41" t="n"/>
      <c r="D57" s="20" t="n"/>
      <c r="E57" s="20" t="n"/>
      <c r="F57" s="21" t="n"/>
      <c r="G57" s="21" t="n"/>
      <c r="H57" s="42" t="n"/>
      <c r="I57" s="20" t="n"/>
      <c r="J57" s="20" t="n"/>
      <c r="K57" s="20" t="n"/>
      <c r="L57" s="20" t="n"/>
      <c r="M57" s="24">
        <f>IF($A57="","",IF(COUNTBLANK($A57:$L57)&gt;0,"Pending",IF($L57="Canceled","Excluded",IF(OR($L57="Open",$L57="Scheduled",$J57="Review pending"),"Pending",IF(AND($I57="Resolved",$J57&lt;&gt;"Related callback"),"Yes","No")))))</f>
        <v/>
      </c>
      <c r="N57" s="25">
        <f>IF($A57="","",IF(COUNTBLANK($A57:$L57)&gt;0,"Complete required inputs",IF(OR($C57&lt;'Assumptions'!$H$5,$C57&gt;'Assumptions'!$H$6),"Check service date",IF($H57&gt;'Assumptions'!$H$4,"Check labor hours",IF($J57="Related callback","Review related callback",IF($J57="Review pending","Review callback outcome",IF(AND($L57="Closed",$I57="Follow-up needed"),"Confirm follow-up record","")))))))</f>
        <v/>
      </c>
    </row>
    <row r="58" ht="32" customHeight="1">
      <c r="A58" s="20" t="n"/>
      <c r="B58" s="21" t="n"/>
      <c r="C58" s="41" t="n"/>
      <c r="D58" s="20" t="n"/>
      <c r="E58" s="20" t="n"/>
      <c r="F58" s="21" t="n"/>
      <c r="G58" s="21" t="n"/>
      <c r="H58" s="42" t="n"/>
      <c r="I58" s="20" t="n"/>
      <c r="J58" s="20" t="n"/>
      <c r="K58" s="20" t="n"/>
      <c r="L58" s="20" t="n"/>
      <c r="M58" s="26">
        <f>IF($A58="","",IF(COUNTBLANK($A58:$L58)&gt;0,"Pending",IF($L58="Canceled","Excluded",IF(OR($L58="Open",$L58="Scheduled",$J58="Review pending"),"Pending",IF(AND($I58="Resolved",$J58&lt;&gt;"Related callback"),"Yes","No")))))</f>
        <v/>
      </c>
      <c r="N58" s="27">
        <f>IF($A58="","",IF(COUNTBLANK($A58:$L58)&gt;0,"Complete required inputs",IF(OR($C58&lt;'Assumptions'!$H$5,$C58&gt;'Assumptions'!$H$6),"Check service date",IF($H58&gt;'Assumptions'!$H$4,"Check labor hours",IF($J58="Related callback","Review related callback",IF($J58="Review pending","Review callback outcome",IF(AND($L58="Closed",$I58="Follow-up needed"),"Confirm follow-up record","")))))))</f>
        <v/>
      </c>
    </row>
    <row r="59" ht="32" customHeight="1">
      <c r="A59" s="20" t="n"/>
      <c r="B59" s="21" t="n"/>
      <c r="C59" s="41" t="n"/>
      <c r="D59" s="20" t="n"/>
      <c r="E59" s="20" t="n"/>
      <c r="F59" s="21" t="n"/>
      <c r="G59" s="21" t="n"/>
      <c r="H59" s="42" t="n"/>
      <c r="I59" s="20" t="n"/>
      <c r="J59" s="20" t="n"/>
      <c r="K59" s="20" t="n"/>
      <c r="L59" s="20" t="n"/>
      <c r="M59" s="24">
        <f>IF($A59="","",IF(COUNTBLANK($A59:$L59)&gt;0,"Pending",IF($L59="Canceled","Excluded",IF(OR($L59="Open",$L59="Scheduled",$J59="Review pending"),"Pending",IF(AND($I59="Resolved",$J59&lt;&gt;"Related callback"),"Yes","No")))))</f>
        <v/>
      </c>
      <c r="N59" s="25">
        <f>IF($A59="","",IF(COUNTBLANK($A59:$L59)&gt;0,"Complete required inputs",IF(OR($C59&lt;'Assumptions'!$H$5,$C59&gt;'Assumptions'!$H$6),"Check service date",IF($H59&gt;'Assumptions'!$H$4,"Check labor hours",IF($J59="Related callback","Review related callback",IF($J59="Review pending","Review callback outcome",IF(AND($L59="Closed",$I59="Follow-up needed"),"Confirm follow-up record","")))))))</f>
        <v/>
      </c>
    </row>
    <row r="60" ht="32" customHeight="1">
      <c r="A60" s="20" t="n"/>
      <c r="B60" s="21" t="n"/>
      <c r="C60" s="41" t="n"/>
      <c r="D60" s="20" t="n"/>
      <c r="E60" s="20" t="n"/>
      <c r="F60" s="21" t="n"/>
      <c r="G60" s="21" t="n"/>
      <c r="H60" s="42" t="n"/>
      <c r="I60" s="20" t="n"/>
      <c r="J60" s="20" t="n"/>
      <c r="K60" s="20" t="n"/>
      <c r="L60" s="20" t="n"/>
      <c r="M60" s="26">
        <f>IF($A60="","",IF(COUNTBLANK($A60:$L60)&gt;0,"Pending",IF($L60="Canceled","Excluded",IF(OR($L60="Open",$L60="Scheduled",$J60="Review pending"),"Pending",IF(AND($I60="Resolved",$J60&lt;&gt;"Related callback"),"Yes","No")))))</f>
        <v/>
      </c>
      <c r="N60" s="27">
        <f>IF($A60="","",IF(COUNTBLANK($A60:$L60)&gt;0,"Complete required inputs",IF(OR($C60&lt;'Assumptions'!$H$5,$C60&gt;'Assumptions'!$H$6),"Check service date",IF($H60&gt;'Assumptions'!$H$4,"Check labor hours",IF($J60="Related callback","Review related callback",IF($J60="Review pending","Review callback outcome",IF(AND($L60="Closed",$I60="Follow-up needed"),"Confirm follow-up record","")))))))</f>
        <v/>
      </c>
    </row>
    <row r="61" ht="32" customHeight="1">
      <c r="A61" s="20" t="n"/>
      <c r="B61" s="21" t="n"/>
      <c r="C61" s="41" t="n"/>
      <c r="D61" s="20" t="n"/>
      <c r="E61" s="20" t="n"/>
      <c r="F61" s="21" t="n"/>
      <c r="G61" s="21" t="n"/>
      <c r="H61" s="42" t="n"/>
      <c r="I61" s="20" t="n"/>
      <c r="J61" s="20" t="n"/>
      <c r="K61" s="20" t="n"/>
      <c r="L61" s="20" t="n"/>
      <c r="M61" s="24">
        <f>IF($A61="","",IF(COUNTBLANK($A61:$L61)&gt;0,"Pending",IF($L61="Canceled","Excluded",IF(OR($L61="Open",$L61="Scheduled",$J61="Review pending"),"Pending",IF(AND($I61="Resolved",$J61&lt;&gt;"Related callback"),"Yes","No")))))</f>
        <v/>
      </c>
      <c r="N61" s="25">
        <f>IF($A61="","",IF(COUNTBLANK($A61:$L61)&gt;0,"Complete required inputs",IF(OR($C61&lt;'Assumptions'!$H$5,$C61&gt;'Assumptions'!$H$6),"Check service date",IF($H61&gt;'Assumptions'!$H$4,"Check labor hours",IF($J61="Related callback","Review related callback",IF($J61="Review pending","Review callback outcome",IF(AND($L61="Closed",$I61="Follow-up needed"),"Confirm follow-up record","")))))))</f>
        <v/>
      </c>
    </row>
    <row r="62" ht="32" customHeight="1">
      <c r="A62" s="20" t="n"/>
      <c r="B62" s="21" t="n"/>
      <c r="C62" s="41" t="n"/>
      <c r="D62" s="20" t="n"/>
      <c r="E62" s="20" t="n"/>
      <c r="F62" s="21" t="n"/>
      <c r="G62" s="21" t="n"/>
      <c r="H62" s="42" t="n"/>
      <c r="I62" s="20" t="n"/>
      <c r="J62" s="20" t="n"/>
      <c r="K62" s="20" t="n"/>
      <c r="L62" s="20" t="n"/>
      <c r="M62" s="26">
        <f>IF($A62="","",IF(COUNTBLANK($A62:$L62)&gt;0,"Pending",IF($L62="Canceled","Excluded",IF(OR($L62="Open",$L62="Scheduled",$J62="Review pending"),"Pending",IF(AND($I62="Resolved",$J62&lt;&gt;"Related callback"),"Yes","No")))))</f>
        <v/>
      </c>
      <c r="N62" s="27">
        <f>IF($A62="","",IF(COUNTBLANK($A62:$L62)&gt;0,"Complete required inputs",IF(OR($C62&lt;'Assumptions'!$H$5,$C62&gt;'Assumptions'!$H$6),"Check service date",IF($H62&gt;'Assumptions'!$H$4,"Check labor hours",IF($J62="Related callback","Review related callback",IF($J62="Review pending","Review callback outcome",IF(AND($L62="Closed",$I62="Follow-up needed"),"Confirm follow-up record","")))))))</f>
        <v/>
      </c>
    </row>
    <row r="63" ht="32" customHeight="1">
      <c r="A63" s="20" t="n"/>
      <c r="B63" s="21" t="n"/>
      <c r="C63" s="41" t="n"/>
      <c r="D63" s="20" t="n"/>
      <c r="E63" s="20" t="n"/>
      <c r="F63" s="21" t="n"/>
      <c r="G63" s="21" t="n"/>
      <c r="H63" s="42" t="n"/>
      <c r="I63" s="20" t="n"/>
      <c r="J63" s="20" t="n"/>
      <c r="K63" s="20" t="n"/>
      <c r="L63" s="20" t="n"/>
      <c r="M63" s="24">
        <f>IF($A63="","",IF(COUNTBLANK($A63:$L63)&gt;0,"Pending",IF($L63="Canceled","Excluded",IF(OR($L63="Open",$L63="Scheduled",$J63="Review pending"),"Pending",IF(AND($I63="Resolved",$J63&lt;&gt;"Related callback"),"Yes","No")))))</f>
        <v/>
      </c>
      <c r="N63" s="25">
        <f>IF($A63="","",IF(COUNTBLANK($A63:$L63)&gt;0,"Complete required inputs",IF(OR($C63&lt;'Assumptions'!$H$5,$C63&gt;'Assumptions'!$H$6),"Check service date",IF($H63&gt;'Assumptions'!$H$4,"Check labor hours",IF($J63="Related callback","Review related callback",IF($J63="Review pending","Review callback outcome",IF(AND($L63="Closed",$I63="Follow-up needed"),"Confirm follow-up record","")))))))</f>
        <v/>
      </c>
    </row>
    <row r="64" ht="32" customHeight="1">
      <c r="A64" s="20" t="n"/>
      <c r="B64" s="21" t="n"/>
      <c r="C64" s="41" t="n"/>
      <c r="D64" s="20" t="n"/>
      <c r="E64" s="20" t="n"/>
      <c r="F64" s="21" t="n"/>
      <c r="G64" s="21" t="n"/>
      <c r="H64" s="42" t="n"/>
      <c r="I64" s="20" t="n"/>
      <c r="J64" s="20" t="n"/>
      <c r="K64" s="20" t="n"/>
      <c r="L64" s="20" t="n"/>
      <c r="M64" s="26">
        <f>IF($A64="","",IF(COUNTBLANK($A64:$L64)&gt;0,"Pending",IF($L64="Canceled","Excluded",IF(OR($L64="Open",$L64="Scheduled",$J64="Review pending"),"Pending",IF(AND($I64="Resolved",$J64&lt;&gt;"Related callback"),"Yes","No")))))</f>
        <v/>
      </c>
      <c r="N64" s="27">
        <f>IF($A64="","",IF(COUNTBLANK($A64:$L64)&gt;0,"Complete required inputs",IF(OR($C64&lt;'Assumptions'!$H$5,$C64&gt;'Assumptions'!$H$6),"Check service date",IF($H64&gt;'Assumptions'!$H$4,"Check labor hours",IF($J64="Related callback","Review related callback",IF($J64="Review pending","Review callback outcome",IF(AND($L64="Closed",$I64="Follow-up needed"),"Confirm follow-up record","")))))))</f>
        <v/>
      </c>
    </row>
    <row r="65" ht="32" customHeight="1">
      <c r="A65" s="20" t="n"/>
      <c r="B65" s="21" t="n"/>
      <c r="C65" s="41" t="n"/>
      <c r="D65" s="20" t="n"/>
      <c r="E65" s="20" t="n"/>
      <c r="F65" s="21" t="n"/>
      <c r="G65" s="21" t="n"/>
      <c r="H65" s="42" t="n"/>
      <c r="I65" s="20" t="n"/>
      <c r="J65" s="20" t="n"/>
      <c r="K65" s="20" t="n"/>
      <c r="L65" s="20" t="n"/>
      <c r="M65" s="24">
        <f>IF($A65="","",IF(COUNTBLANK($A65:$L65)&gt;0,"Pending",IF($L65="Canceled","Excluded",IF(OR($L65="Open",$L65="Scheduled",$J65="Review pending"),"Pending",IF(AND($I65="Resolved",$J65&lt;&gt;"Related callback"),"Yes","No")))))</f>
        <v/>
      </c>
      <c r="N65" s="25">
        <f>IF($A65="","",IF(COUNTBLANK($A65:$L65)&gt;0,"Complete required inputs",IF(OR($C65&lt;'Assumptions'!$H$5,$C65&gt;'Assumptions'!$H$6),"Check service date",IF($H65&gt;'Assumptions'!$H$4,"Check labor hours",IF($J65="Related callback","Review related callback",IF($J65="Review pending","Review callback outcome",IF(AND($L65="Closed",$I65="Follow-up needed"),"Confirm follow-up record","")))))))</f>
        <v/>
      </c>
    </row>
    <row r="66" ht="32" customHeight="1">
      <c r="A66" s="20" t="n"/>
      <c r="B66" s="21" t="n"/>
      <c r="C66" s="41" t="n"/>
      <c r="D66" s="20" t="n"/>
      <c r="E66" s="20" t="n"/>
      <c r="F66" s="21" t="n"/>
      <c r="G66" s="21" t="n"/>
      <c r="H66" s="42" t="n"/>
      <c r="I66" s="20" t="n"/>
      <c r="J66" s="20" t="n"/>
      <c r="K66" s="20" t="n"/>
      <c r="L66" s="20" t="n"/>
      <c r="M66" s="26">
        <f>IF($A66="","",IF(COUNTBLANK($A66:$L66)&gt;0,"Pending",IF($L66="Canceled","Excluded",IF(OR($L66="Open",$L66="Scheduled",$J66="Review pending"),"Pending",IF(AND($I66="Resolved",$J66&lt;&gt;"Related callback"),"Yes","No")))))</f>
        <v/>
      </c>
      <c r="N66" s="27">
        <f>IF($A66="","",IF(COUNTBLANK($A66:$L66)&gt;0,"Complete required inputs",IF(OR($C66&lt;'Assumptions'!$H$5,$C66&gt;'Assumptions'!$H$6),"Check service date",IF($H66&gt;'Assumptions'!$H$4,"Check labor hours",IF($J66="Related callback","Review related callback",IF($J66="Review pending","Review callback outcome",IF(AND($L66="Closed",$I66="Follow-up needed"),"Confirm follow-up record","")))))))</f>
        <v/>
      </c>
    </row>
    <row r="67" ht="32" customHeight="1">
      <c r="A67" s="20" t="n"/>
      <c r="B67" s="21" t="n"/>
      <c r="C67" s="41" t="n"/>
      <c r="D67" s="20" t="n"/>
      <c r="E67" s="20" t="n"/>
      <c r="F67" s="21" t="n"/>
      <c r="G67" s="21" t="n"/>
      <c r="H67" s="42" t="n"/>
      <c r="I67" s="20" t="n"/>
      <c r="J67" s="20" t="n"/>
      <c r="K67" s="20" t="n"/>
      <c r="L67" s="20" t="n"/>
      <c r="M67" s="24">
        <f>IF($A67="","",IF(COUNTBLANK($A67:$L67)&gt;0,"Pending",IF($L67="Canceled","Excluded",IF(OR($L67="Open",$L67="Scheduled",$J67="Review pending"),"Pending",IF(AND($I67="Resolved",$J67&lt;&gt;"Related callback"),"Yes","No")))))</f>
        <v/>
      </c>
      <c r="N67" s="25">
        <f>IF($A67="","",IF(COUNTBLANK($A67:$L67)&gt;0,"Complete required inputs",IF(OR($C67&lt;'Assumptions'!$H$5,$C67&gt;'Assumptions'!$H$6),"Check service date",IF($H67&gt;'Assumptions'!$H$4,"Check labor hours",IF($J67="Related callback","Review related callback",IF($J67="Review pending","Review callback outcome",IF(AND($L67="Closed",$I67="Follow-up needed"),"Confirm follow-up record","")))))))</f>
        <v/>
      </c>
    </row>
    <row r="68" ht="32" customHeight="1">
      <c r="A68" s="20" t="n"/>
      <c r="B68" s="21" t="n"/>
      <c r="C68" s="41" t="n"/>
      <c r="D68" s="20" t="n"/>
      <c r="E68" s="20" t="n"/>
      <c r="F68" s="21" t="n"/>
      <c r="G68" s="21" t="n"/>
      <c r="H68" s="42" t="n"/>
      <c r="I68" s="20" t="n"/>
      <c r="J68" s="20" t="n"/>
      <c r="K68" s="20" t="n"/>
      <c r="L68" s="20" t="n"/>
      <c r="M68" s="26">
        <f>IF($A68="","",IF(COUNTBLANK($A68:$L68)&gt;0,"Pending",IF($L68="Canceled","Excluded",IF(OR($L68="Open",$L68="Scheduled",$J68="Review pending"),"Pending",IF(AND($I68="Resolved",$J68&lt;&gt;"Related callback"),"Yes","No")))))</f>
        <v/>
      </c>
      <c r="N68" s="27">
        <f>IF($A68="","",IF(COUNTBLANK($A68:$L68)&gt;0,"Complete required inputs",IF(OR($C68&lt;'Assumptions'!$H$5,$C68&gt;'Assumptions'!$H$6),"Check service date",IF($H68&gt;'Assumptions'!$H$4,"Check labor hours",IF($J68="Related callback","Review related callback",IF($J68="Review pending","Review callback outcome",IF(AND($L68="Closed",$I68="Follow-up needed"),"Confirm follow-up record","")))))))</f>
        <v/>
      </c>
    </row>
    <row r="69" ht="32" customHeight="1">
      <c r="A69" s="20" t="n"/>
      <c r="B69" s="21" t="n"/>
      <c r="C69" s="41" t="n"/>
      <c r="D69" s="20" t="n"/>
      <c r="E69" s="20" t="n"/>
      <c r="F69" s="21" t="n"/>
      <c r="G69" s="21" t="n"/>
      <c r="H69" s="42" t="n"/>
      <c r="I69" s="20" t="n"/>
      <c r="J69" s="20" t="n"/>
      <c r="K69" s="20" t="n"/>
      <c r="L69" s="20" t="n"/>
      <c r="M69" s="24">
        <f>IF($A69="","",IF(COUNTBLANK($A69:$L69)&gt;0,"Pending",IF($L69="Canceled","Excluded",IF(OR($L69="Open",$L69="Scheduled",$J69="Review pending"),"Pending",IF(AND($I69="Resolved",$J69&lt;&gt;"Related callback"),"Yes","No")))))</f>
        <v/>
      </c>
      <c r="N69" s="25">
        <f>IF($A69="","",IF(COUNTBLANK($A69:$L69)&gt;0,"Complete required inputs",IF(OR($C69&lt;'Assumptions'!$H$5,$C69&gt;'Assumptions'!$H$6),"Check service date",IF($H69&gt;'Assumptions'!$H$4,"Check labor hours",IF($J69="Related callback","Review related callback",IF($J69="Review pending","Review callback outcome",IF(AND($L69="Closed",$I69="Follow-up needed"),"Confirm follow-up record","")))))))</f>
        <v/>
      </c>
    </row>
    <row r="70" ht="32" customHeight="1">
      <c r="A70" s="20" t="n"/>
      <c r="B70" s="21" t="n"/>
      <c r="C70" s="41" t="n"/>
      <c r="D70" s="20" t="n"/>
      <c r="E70" s="20" t="n"/>
      <c r="F70" s="21" t="n"/>
      <c r="G70" s="21" t="n"/>
      <c r="H70" s="42" t="n"/>
      <c r="I70" s="20" t="n"/>
      <c r="J70" s="20" t="n"/>
      <c r="K70" s="20" t="n"/>
      <c r="L70" s="20" t="n"/>
      <c r="M70" s="26">
        <f>IF($A70="","",IF(COUNTBLANK($A70:$L70)&gt;0,"Pending",IF($L70="Canceled","Excluded",IF(OR($L70="Open",$L70="Scheduled",$J70="Review pending"),"Pending",IF(AND($I70="Resolved",$J70&lt;&gt;"Related callback"),"Yes","No")))))</f>
        <v/>
      </c>
      <c r="N70" s="27">
        <f>IF($A70="","",IF(COUNTBLANK($A70:$L70)&gt;0,"Complete required inputs",IF(OR($C70&lt;'Assumptions'!$H$5,$C70&gt;'Assumptions'!$H$6),"Check service date",IF($H70&gt;'Assumptions'!$H$4,"Check labor hours",IF($J70="Related callback","Review related callback",IF($J70="Review pending","Review callback outcome",IF(AND($L70="Closed",$I70="Follow-up needed"),"Confirm follow-up record","")))))))</f>
        <v/>
      </c>
    </row>
    <row r="71" ht="32" customHeight="1">
      <c r="A71" s="20" t="n"/>
      <c r="B71" s="21" t="n"/>
      <c r="C71" s="41" t="n"/>
      <c r="D71" s="20" t="n"/>
      <c r="E71" s="20" t="n"/>
      <c r="F71" s="21" t="n"/>
      <c r="G71" s="21" t="n"/>
      <c r="H71" s="42" t="n"/>
      <c r="I71" s="20" t="n"/>
      <c r="J71" s="20" t="n"/>
      <c r="K71" s="20" t="n"/>
      <c r="L71" s="20" t="n"/>
      <c r="M71" s="24">
        <f>IF($A71="","",IF(COUNTBLANK($A71:$L71)&gt;0,"Pending",IF($L71="Canceled","Excluded",IF(OR($L71="Open",$L71="Scheduled",$J71="Review pending"),"Pending",IF(AND($I71="Resolved",$J71&lt;&gt;"Related callback"),"Yes","No")))))</f>
        <v/>
      </c>
      <c r="N71" s="25">
        <f>IF($A71="","",IF(COUNTBLANK($A71:$L71)&gt;0,"Complete required inputs",IF(OR($C71&lt;'Assumptions'!$H$5,$C71&gt;'Assumptions'!$H$6),"Check service date",IF($H71&gt;'Assumptions'!$H$4,"Check labor hours",IF($J71="Related callback","Review related callback",IF($J71="Review pending","Review callback outcome",IF(AND($L71="Closed",$I71="Follow-up needed"),"Confirm follow-up record","")))))))</f>
        <v/>
      </c>
    </row>
    <row r="72" ht="32" customHeight="1">
      <c r="A72" s="20" t="n"/>
      <c r="B72" s="21" t="n"/>
      <c r="C72" s="41" t="n"/>
      <c r="D72" s="20" t="n"/>
      <c r="E72" s="20" t="n"/>
      <c r="F72" s="21" t="n"/>
      <c r="G72" s="21" t="n"/>
      <c r="H72" s="42" t="n"/>
      <c r="I72" s="20" t="n"/>
      <c r="J72" s="20" t="n"/>
      <c r="K72" s="20" t="n"/>
      <c r="L72" s="20" t="n"/>
      <c r="M72" s="26">
        <f>IF($A72="","",IF(COUNTBLANK($A72:$L72)&gt;0,"Pending",IF($L72="Canceled","Excluded",IF(OR($L72="Open",$L72="Scheduled",$J72="Review pending"),"Pending",IF(AND($I72="Resolved",$J72&lt;&gt;"Related callback"),"Yes","No")))))</f>
        <v/>
      </c>
      <c r="N72" s="27">
        <f>IF($A72="","",IF(COUNTBLANK($A72:$L72)&gt;0,"Complete required inputs",IF(OR($C72&lt;'Assumptions'!$H$5,$C72&gt;'Assumptions'!$H$6),"Check service date",IF($H72&gt;'Assumptions'!$H$4,"Check labor hours",IF($J72="Related callback","Review related callback",IF($J72="Review pending","Review callback outcome",IF(AND($L72="Closed",$I72="Follow-up needed"),"Confirm follow-up record","")))))))</f>
        <v/>
      </c>
    </row>
    <row r="73" ht="32" customHeight="1">
      <c r="A73" s="20" t="n"/>
      <c r="B73" s="21" t="n"/>
      <c r="C73" s="41" t="n"/>
      <c r="D73" s="20" t="n"/>
      <c r="E73" s="20" t="n"/>
      <c r="F73" s="21" t="n"/>
      <c r="G73" s="21" t="n"/>
      <c r="H73" s="42" t="n"/>
      <c r="I73" s="20" t="n"/>
      <c r="J73" s="20" t="n"/>
      <c r="K73" s="20" t="n"/>
      <c r="L73" s="20" t="n"/>
      <c r="M73" s="24">
        <f>IF($A73="","",IF(COUNTBLANK($A73:$L73)&gt;0,"Pending",IF($L73="Canceled","Excluded",IF(OR($L73="Open",$L73="Scheduled",$J73="Review pending"),"Pending",IF(AND($I73="Resolved",$J73&lt;&gt;"Related callback"),"Yes","No")))))</f>
        <v/>
      </c>
      <c r="N73" s="25">
        <f>IF($A73="","",IF(COUNTBLANK($A73:$L73)&gt;0,"Complete required inputs",IF(OR($C73&lt;'Assumptions'!$H$5,$C73&gt;'Assumptions'!$H$6),"Check service date",IF($H73&gt;'Assumptions'!$H$4,"Check labor hours",IF($J73="Related callback","Review related callback",IF($J73="Review pending","Review callback outcome",IF(AND($L73="Closed",$I73="Follow-up needed"),"Confirm follow-up record","")))))))</f>
        <v/>
      </c>
    </row>
    <row r="74" ht="32" customHeight="1">
      <c r="A74" s="20" t="n"/>
      <c r="B74" s="21" t="n"/>
      <c r="C74" s="41" t="n"/>
      <c r="D74" s="20" t="n"/>
      <c r="E74" s="20" t="n"/>
      <c r="F74" s="21" t="n"/>
      <c r="G74" s="21" t="n"/>
      <c r="H74" s="42" t="n"/>
      <c r="I74" s="20" t="n"/>
      <c r="J74" s="20" t="n"/>
      <c r="K74" s="20" t="n"/>
      <c r="L74" s="20" t="n"/>
      <c r="M74" s="26">
        <f>IF($A74="","",IF(COUNTBLANK($A74:$L74)&gt;0,"Pending",IF($L74="Canceled","Excluded",IF(OR($L74="Open",$L74="Scheduled",$J74="Review pending"),"Pending",IF(AND($I74="Resolved",$J74&lt;&gt;"Related callback"),"Yes","No")))))</f>
        <v/>
      </c>
      <c r="N74" s="27">
        <f>IF($A74="","",IF(COUNTBLANK($A74:$L74)&gt;0,"Complete required inputs",IF(OR($C74&lt;'Assumptions'!$H$5,$C74&gt;'Assumptions'!$H$6),"Check service date",IF($H74&gt;'Assumptions'!$H$4,"Check labor hours",IF($J74="Related callback","Review related callback",IF($J74="Review pending","Review callback outcome",IF(AND($L74="Closed",$I74="Follow-up needed"),"Confirm follow-up record","")))))))</f>
        <v/>
      </c>
    </row>
    <row r="75" ht="32" customHeight="1">
      <c r="A75" s="20" t="n"/>
      <c r="B75" s="21" t="n"/>
      <c r="C75" s="41" t="n"/>
      <c r="D75" s="20" t="n"/>
      <c r="E75" s="20" t="n"/>
      <c r="F75" s="21" t="n"/>
      <c r="G75" s="21" t="n"/>
      <c r="H75" s="42" t="n"/>
      <c r="I75" s="20" t="n"/>
      <c r="J75" s="20" t="n"/>
      <c r="K75" s="20" t="n"/>
      <c r="L75" s="20" t="n"/>
      <c r="M75" s="24">
        <f>IF($A75="","",IF(COUNTBLANK($A75:$L75)&gt;0,"Pending",IF($L75="Canceled","Excluded",IF(OR($L75="Open",$L75="Scheduled",$J75="Review pending"),"Pending",IF(AND($I75="Resolved",$J75&lt;&gt;"Related callback"),"Yes","No")))))</f>
        <v/>
      </c>
      <c r="N75" s="25">
        <f>IF($A75="","",IF(COUNTBLANK($A75:$L75)&gt;0,"Complete required inputs",IF(OR($C75&lt;'Assumptions'!$H$5,$C75&gt;'Assumptions'!$H$6),"Check service date",IF($H75&gt;'Assumptions'!$H$4,"Check labor hours",IF($J75="Related callback","Review related callback",IF($J75="Review pending","Review callback outcome",IF(AND($L75="Closed",$I75="Follow-up needed"),"Confirm follow-up record","")))))))</f>
        <v/>
      </c>
    </row>
    <row r="76" ht="32" customHeight="1">
      <c r="A76" s="20" t="n"/>
      <c r="B76" s="21" t="n"/>
      <c r="C76" s="41" t="n"/>
      <c r="D76" s="20" t="n"/>
      <c r="E76" s="20" t="n"/>
      <c r="F76" s="21" t="n"/>
      <c r="G76" s="21" t="n"/>
      <c r="H76" s="42" t="n"/>
      <c r="I76" s="20" t="n"/>
      <c r="J76" s="20" t="n"/>
      <c r="K76" s="20" t="n"/>
      <c r="L76" s="20" t="n"/>
      <c r="M76" s="26">
        <f>IF($A76="","",IF(COUNTBLANK($A76:$L76)&gt;0,"Pending",IF($L76="Canceled","Excluded",IF(OR($L76="Open",$L76="Scheduled",$J76="Review pending"),"Pending",IF(AND($I76="Resolved",$J76&lt;&gt;"Related callback"),"Yes","No")))))</f>
        <v/>
      </c>
      <c r="N76" s="27">
        <f>IF($A76="","",IF(COUNTBLANK($A76:$L76)&gt;0,"Complete required inputs",IF(OR($C76&lt;'Assumptions'!$H$5,$C76&gt;'Assumptions'!$H$6),"Check service date",IF($H76&gt;'Assumptions'!$H$4,"Check labor hours",IF($J76="Related callback","Review related callback",IF($J76="Review pending","Review callback outcome",IF(AND($L76="Closed",$I76="Follow-up needed"),"Confirm follow-up record","")))))))</f>
        <v/>
      </c>
    </row>
    <row r="77" ht="32" customHeight="1">
      <c r="A77" s="20" t="n"/>
      <c r="B77" s="21" t="n"/>
      <c r="C77" s="41" t="n"/>
      <c r="D77" s="20" t="n"/>
      <c r="E77" s="20" t="n"/>
      <c r="F77" s="21" t="n"/>
      <c r="G77" s="21" t="n"/>
      <c r="H77" s="42" t="n"/>
      <c r="I77" s="20" t="n"/>
      <c r="J77" s="20" t="n"/>
      <c r="K77" s="20" t="n"/>
      <c r="L77" s="20" t="n"/>
      <c r="M77" s="24">
        <f>IF($A77="","",IF(COUNTBLANK($A77:$L77)&gt;0,"Pending",IF($L77="Canceled","Excluded",IF(OR($L77="Open",$L77="Scheduled",$J77="Review pending"),"Pending",IF(AND($I77="Resolved",$J77&lt;&gt;"Related callback"),"Yes","No")))))</f>
        <v/>
      </c>
      <c r="N77" s="25">
        <f>IF($A77="","",IF(COUNTBLANK($A77:$L77)&gt;0,"Complete required inputs",IF(OR($C77&lt;'Assumptions'!$H$5,$C77&gt;'Assumptions'!$H$6),"Check service date",IF($H77&gt;'Assumptions'!$H$4,"Check labor hours",IF($J77="Related callback","Review related callback",IF($J77="Review pending","Review callback outcome",IF(AND($L77="Closed",$I77="Follow-up needed"),"Confirm follow-up record","")))))))</f>
        <v/>
      </c>
    </row>
    <row r="78" ht="32" customHeight="1">
      <c r="A78" s="20" t="n"/>
      <c r="B78" s="21" t="n"/>
      <c r="C78" s="41" t="n"/>
      <c r="D78" s="20" t="n"/>
      <c r="E78" s="20" t="n"/>
      <c r="F78" s="21" t="n"/>
      <c r="G78" s="21" t="n"/>
      <c r="H78" s="42" t="n"/>
      <c r="I78" s="20" t="n"/>
      <c r="J78" s="20" t="n"/>
      <c r="K78" s="20" t="n"/>
      <c r="L78" s="20" t="n"/>
      <c r="M78" s="26">
        <f>IF($A78="","",IF(COUNTBLANK($A78:$L78)&gt;0,"Pending",IF($L78="Canceled","Excluded",IF(OR($L78="Open",$L78="Scheduled",$J78="Review pending"),"Pending",IF(AND($I78="Resolved",$J78&lt;&gt;"Related callback"),"Yes","No")))))</f>
        <v/>
      </c>
      <c r="N78" s="27">
        <f>IF($A78="","",IF(COUNTBLANK($A78:$L78)&gt;0,"Complete required inputs",IF(OR($C78&lt;'Assumptions'!$H$5,$C78&gt;'Assumptions'!$H$6),"Check service date",IF($H78&gt;'Assumptions'!$H$4,"Check labor hours",IF($J78="Related callback","Review related callback",IF($J78="Review pending","Review callback outcome",IF(AND($L78="Closed",$I78="Follow-up needed"),"Confirm follow-up record","")))))))</f>
        <v/>
      </c>
    </row>
    <row r="79" ht="32" customHeight="1">
      <c r="A79" s="20" t="n"/>
      <c r="B79" s="21" t="n"/>
      <c r="C79" s="41" t="n"/>
      <c r="D79" s="20" t="n"/>
      <c r="E79" s="20" t="n"/>
      <c r="F79" s="21" t="n"/>
      <c r="G79" s="21" t="n"/>
      <c r="H79" s="42" t="n"/>
      <c r="I79" s="20" t="n"/>
      <c r="J79" s="20" t="n"/>
      <c r="K79" s="20" t="n"/>
      <c r="L79" s="20" t="n"/>
      <c r="M79" s="24">
        <f>IF($A79="","",IF(COUNTBLANK($A79:$L79)&gt;0,"Pending",IF($L79="Canceled","Excluded",IF(OR($L79="Open",$L79="Scheduled",$J79="Review pending"),"Pending",IF(AND($I79="Resolved",$J79&lt;&gt;"Related callback"),"Yes","No")))))</f>
        <v/>
      </c>
      <c r="N79" s="25">
        <f>IF($A79="","",IF(COUNTBLANK($A79:$L79)&gt;0,"Complete required inputs",IF(OR($C79&lt;'Assumptions'!$H$5,$C79&gt;'Assumptions'!$H$6),"Check service date",IF($H79&gt;'Assumptions'!$H$4,"Check labor hours",IF($J79="Related callback","Review related callback",IF($J79="Review pending","Review callback outcome",IF(AND($L79="Closed",$I79="Follow-up needed"),"Confirm follow-up record","")))))))</f>
        <v/>
      </c>
    </row>
    <row r="80" ht="32" customHeight="1">
      <c r="A80" s="20" t="n"/>
      <c r="B80" s="21" t="n"/>
      <c r="C80" s="41" t="n"/>
      <c r="D80" s="20" t="n"/>
      <c r="E80" s="20" t="n"/>
      <c r="F80" s="21" t="n"/>
      <c r="G80" s="21" t="n"/>
      <c r="H80" s="42" t="n"/>
      <c r="I80" s="20" t="n"/>
      <c r="J80" s="20" t="n"/>
      <c r="K80" s="20" t="n"/>
      <c r="L80" s="20" t="n"/>
      <c r="M80" s="26">
        <f>IF($A80="","",IF(COUNTBLANK($A80:$L80)&gt;0,"Pending",IF($L80="Canceled","Excluded",IF(OR($L80="Open",$L80="Scheduled",$J80="Review pending"),"Pending",IF(AND($I80="Resolved",$J80&lt;&gt;"Related callback"),"Yes","No")))))</f>
        <v/>
      </c>
      <c r="N80" s="27">
        <f>IF($A80="","",IF(COUNTBLANK($A80:$L80)&gt;0,"Complete required inputs",IF(OR($C80&lt;'Assumptions'!$H$5,$C80&gt;'Assumptions'!$H$6),"Check service date",IF($H80&gt;'Assumptions'!$H$4,"Check labor hours",IF($J80="Related callback","Review related callback",IF($J80="Review pending","Review callback outcome",IF(AND($L80="Closed",$I80="Follow-up needed"),"Confirm follow-up record","")))))))</f>
        <v/>
      </c>
    </row>
    <row r="81" ht="32" customHeight="1">
      <c r="A81" s="20" t="n"/>
      <c r="B81" s="21" t="n"/>
      <c r="C81" s="41" t="n"/>
      <c r="D81" s="20" t="n"/>
      <c r="E81" s="20" t="n"/>
      <c r="F81" s="21" t="n"/>
      <c r="G81" s="21" t="n"/>
      <c r="H81" s="42" t="n"/>
      <c r="I81" s="20" t="n"/>
      <c r="J81" s="20" t="n"/>
      <c r="K81" s="20" t="n"/>
      <c r="L81" s="20" t="n"/>
      <c r="M81" s="24">
        <f>IF($A81="","",IF(COUNTBLANK($A81:$L81)&gt;0,"Pending",IF($L81="Canceled","Excluded",IF(OR($L81="Open",$L81="Scheduled",$J81="Review pending"),"Pending",IF(AND($I81="Resolved",$J81&lt;&gt;"Related callback"),"Yes","No")))))</f>
        <v/>
      </c>
      <c r="N81" s="25">
        <f>IF($A81="","",IF(COUNTBLANK($A81:$L81)&gt;0,"Complete required inputs",IF(OR($C81&lt;'Assumptions'!$H$5,$C81&gt;'Assumptions'!$H$6),"Check service date",IF($H81&gt;'Assumptions'!$H$4,"Check labor hours",IF($J81="Related callback","Review related callback",IF($J81="Review pending","Review callback outcome",IF(AND($L81="Closed",$I81="Follow-up needed"),"Confirm follow-up record","")))))))</f>
        <v/>
      </c>
    </row>
    <row r="82" ht="32" customHeight="1">
      <c r="A82" s="20" t="n"/>
      <c r="B82" s="21" t="n"/>
      <c r="C82" s="41" t="n"/>
      <c r="D82" s="20" t="n"/>
      <c r="E82" s="20" t="n"/>
      <c r="F82" s="21" t="n"/>
      <c r="G82" s="21" t="n"/>
      <c r="H82" s="42" t="n"/>
      <c r="I82" s="20" t="n"/>
      <c r="J82" s="20" t="n"/>
      <c r="K82" s="20" t="n"/>
      <c r="L82" s="20" t="n"/>
      <c r="M82" s="26">
        <f>IF($A82="","",IF(COUNTBLANK($A82:$L82)&gt;0,"Pending",IF($L82="Canceled","Excluded",IF(OR($L82="Open",$L82="Scheduled",$J82="Review pending"),"Pending",IF(AND($I82="Resolved",$J82&lt;&gt;"Related callback"),"Yes","No")))))</f>
        <v/>
      </c>
      <c r="N82" s="27">
        <f>IF($A82="","",IF(COUNTBLANK($A82:$L82)&gt;0,"Complete required inputs",IF(OR($C82&lt;'Assumptions'!$H$5,$C82&gt;'Assumptions'!$H$6),"Check service date",IF($H82&gt;'Assumptions'!$H$4,"Check labor hours",IF($J82="Related callback","Review related callback",IF($J82="Review pending","Review callback outcome",IF(AND($L82="Closed",$I82="Follow-up needed"),"Confirm follow-up record","")))))))</f>
        <v/>
      </c>
    </row>
    <row r="83" ht="32" customHeight="1">
      <c r="A83" s="20" t="n"/>
      <c r="B83" s="21" t="n"/>
      <c r="C83" s="41" t="n"/>
      <c r="D83" s="20" t="n"/>
      <c r="E83" s="20" t="n"/>
      <c r="F83" s="21" t="n"/>
      <c r="G83" s="21" t="n"/>
      <c r="H83" s="42" t="n"/>
      <c r="I83" s="20" t="n"/>
      <c r="J83" s="20" t="n"/>
      <c r="K83" s="20" t="n"/>
      <c r="L83" s="20" t="n"/>
      <c r="M83" s="24">
        <f>IF($A83="","",IF(COUNTBLANK($A83:$L83)&gt;0,"Pending",IF($L83="Canceled","Excluded",IF(OR($L83="Open",$L83="Scheduled",$J83="Review pending"),"Pending",IF(AND($I83="Resolved",$J83&lt;&gt;"Related callback"),"Yes","No")))))</f>
        <v/>
      </c>
      <c r="N83" s="25">
        <f>IF($A83="","",IF(COUNTBLANK($A83:$L83)&gt;0,"Complete required inputs",IF(OR($C83&lt;'Assumptions'!$H$5,$C83&gt;'Assumptions'!$H$6),"Check service date",IF($H83&gt;'Assumptions'!$H$4,"Check labor hours",IF($J83="Related callback","Review related callback",IF($J83="Review pending","Review callback outcome",IF(AND($L83="Closed",$I83="Follow-up needed"),"Confirm follow-up record","")))))))</f>
        <v/>
      </c>
    </row>
    <row r="84" ht="32" customHeight="1">
      <c r="A84" s="20" t="n"/>
      <c r="B84" s="21" t="n"/>
      <c r="C84" s="41" t="n"/>
      <c r="D84" s="20" t="n"/>
      <c r="E84" s="20" t="n"/>
      <c r="F84" s="21" t="n"/>
      <c r="G84" s="21" t="n"/>
      <c r="H84" s="42" t="n"/>
      <c r="I84" s="20" t="n"/>
      <c r="J84" s="20" t="n"/>
      <c r="K84" s="20" t="n"/>
      <c r="L84" s="20" t="n"/>
      <c r="M84" s="26">
        <f>IF($A84="","",IF(COUNTBLANK($A84:$L84)&gt;0,"Pending",IF($L84="Canceled","Excluded",IF(OR($L84="Open",$L84="Scheduled",$J84="Review pending"),"Pending",IF(AND($I84="Resolved",$J84&lt;&gt;"Related callback"),"Yes","No")))))</f>
        <v/>
      </c>
      <c r="N84" s="27">
        <f>IF($A84="","",IF(COUNTBLANK($A84:$L84)&gt;0,"Complete required inputs",IF(OR($C84&lt;'Assumptions'!$H$5,$C84&gt;'Assumptions'!$H$6),"Check service date",IF($H84&gt;'Assumptions'!$H$4,"Check labor hours",IF($J84="Related callback","Review related callback",IF($J84="Review pending","Review callback outcome",IF(AND($L84="Closed",$I84="Follow-up needed"),"Confirm follow-up record","")))))))</f>
        <v/>
      </c>
    </row>
    <row r="85" ht="32" customHeight="1">
      <c r="A85" s="20" t="n"/>
      <c r="B85" s="21" t="n"/>
      <c r="C85" s="41" t="n"/>
      <c r="D85" s="20" t="n"/>
      <c r="E85" s="20" t="n"/>
      <c r="F85" s="21" t="n"/>
      <c r="G85" s="21" t="n"/>
      <c r="H85" s="42" t="n"/>
      <c r="I85" s="20" t="n"/>
      <c r="J85" s="20" t="n"/>
      <c r="K85" s="20" t="n"/>
      <c r="L85" s="20" t="n"/>
      <c r="M85" s="24">
        <f>IF($A85="","",IF(COUNTBLANK($A85:$L85)&gt;0,"Pending",IF($L85="Canceled","Excluded",IF(OR($L85="Open",$L85="Scheduled",$J85="Review pending"),"Pending",IF(AND($I85="Resolved",$J85&lt;&gt;"Related callback"),"Yes","No")))))</f>
        <v/>
      </c>
      <c r="N85" s="25">
        <f>IF($A85="","",IF(COUNTBLANK($A85:$L85)&gt;0,"Complete required inputs",IF(OR($C85&lt;'Assumptions'!$H$5,$C85&gt;'Assumptions'!$H$6),"Check service date",IF($H85&gt;'Assumptions'!$H$4,"Check labor hours",IF($J85="Related callback","Review related callback",IF($J85="Review pending","Review callback outcome",IF(AND($L85="Closed",$I85="Follow-up needed"),"Confirm follow-up record","")))))))</f>
        <v/>
      </c>
    </row>
    <row r="86" ht="32" customHeight="1">
      <c r="A86" s="20" t="n"/>
      <c r="B86" s="21" t="n"/>
      <c r="C86" s="41" t="n"/>
      <c r="D86" s="20" t="n"/>
      <c r="E86" s="20" t="n"/>
      <c r="F86" s="21" t="n"/>
      <c r="G86" s="21" t="n"/>
      <c r="H86" s="42" t="n"/>
      <c r="I86" s="20" t="n"/>
      <c r="J86" s="20" t="n"/>
      <c r="K86" s="20" t="n"/>
      <c r="L86" s="20" t="n"/>
      <c r="M86" s="26">
        <f>IF($A86="","",IF(COUNTBLANK($A86:$L86)&gt;0,"Pending",IF($L86="Canceled","Excluded",IF(OR($L86="Open",$L86="Scheduled",$J86="Review pending"),"Pending",IF(AND($I86="Resolved",$J86&lt;&gt;"Related callback"),"Yes","No")))))</f>
        <v/>
      </c>
      <c r="N86" s="27">
        <f>IF($A86="","",IF(COUNTBLANK($A86:$L86)&gt;0,"Complete required inputs",IF(OR($C86&lt;'Assumptions'!$H$5,$C86&gt;'Assumptions'!$H$6),"Check service date",IF($H86&gt;'Assumptions'!$H$4,"Check labor hours",IF($J86="Related callback","Review related callback",IF($J86="Review pending","Review callback outcome",IF(AND($L86="Closed",$I86="Follow-up needed"),"Confirm follow-up record","")))))))</f>
        <v/>
      </c>
    </row>
    <row r="87" ht="32" customHeight="1">
      <c r="A87" s="20" t="n"/>
      <c r="B87" s="21" t="n"/>
      <c r="C87" s="41" t="n"/>
      <c r="D87" s="20" t="n"/>
      <c r="E87" s="20" t="n"/>
      <c r="F87" s="21" t="n"/>
      <c r="G87" s="21" t="n"/>
      <c r="H87" s="42" t="n"/>
      <c r="I87" s="20" t="n"/>
      <c r="J87" s="20" t="n"/>
      <c r="K87" s="20" t="n"/>
      <c r="L87" s="20" t="n"/>
      <c r="M87" s="24">
        <f>IF($A87="","",IF(COUNTBLANK($A87:$L87)&gt;0,"Pending",IF($L87="Canceled","Excluded",IF(OR($L87="Open",$L87="Scheduled",$J87="Review pending"),"Pending",IF(AND($I87="Resolved",$J87&lt;&gt;"Related callback"),"Yes","No")))))</f>
        <v/>
      </c>
      <c r="N87" s="25">
        <f>IF($A87="","",IF(COUNTBLANK($A87:$L87)&gt;0,"Complete required inputs",IF(OR($C87&lt;'Assumptions'!$H$5,$C87&gt;'Assumptions'!$H$6),"Check service date",IF($H87&gt;'Assumptions'!$H$4,"Check labor hours",IF($J87="Related callback","Review related callback",IF($J87="Review pending","Review callback outcome",IF(AND($L87="Closed",$I87="Follow-up needed"),"Confirm follow-up record","")))))))</f>
        <v/>
      </c>
    </row>
    <row r="88" ht="32" customHeight="1">
      <c r="A88" s="20" t="n"/>
      <c r="B88" s="21" t="n"/>
      <c r="C88" s="41" t="n"/>
      <c r="D88" s="20" t="n"/>
      <c r="E88" s="20" t="n"/>
      <c r="F88" s="21" t="n"/>
      <c r="G88" s="21" t="n"/>
      <c r="H88" s="42" t="n"/>
      <c r="I88" s="20" t="n"/>
      <c r="J88" s="20" t="n"/>
      <c r="K88" s="20" t="n"/>
      <c r="L88" s="20" t="n"/>
      <c r="M88" s="26">
        <f>IF($A88="","",IF(COUNTBLANK($A88:$L88)&gt;0,"Pending",IF($L88="Canceled","Excluded",IF(OR($L88="Open",$L88="Scheduled",$J88="Review pending"),"Pending",IF(AND($I88="Resolved",$J88&lt;&gt;"Related callback"),"Yes","No")))))</f>
        <v/>
      </c>
      <c r="N88" s="27">
        <f>IF($A88="","",IF(COUNTBLANK($A88:$L88)&gt;0,"Complete required inputs",IF(OR($C88&lt;'Assumptions'!$H$5,$C88&gt;'Assumptions'!$H$6),"Check service date",IF($H88&gt;'Assumptions'!$H$4,"Check labor hours",IF($J88="Related callback","Review related callback",IF($J88="Review pending","Review callback outcome",IF(AND($L88="Closed",$I88="Follow-up needed"),"Confirm follow-up record","")))))))</f>
        <v/>
      </c>
    </row>
    <row r="89" ht="32" customHeight="1">
      <c r="A89" s="20" t="n"/>
      <c r="B89" s="21" t="n"/>
      <c r="C89" s="41" t="n"/>
      <c r="D89" s="20" t="n"/>
      <c r="E89" s="20" t="n"/>
      <c r="F89" s="21" t="n"/>
      <c r="G89" s="21" t="n"/>
      <c r="H89" s="42" t="n"/>
      <c r="I89" s="20" t="n"/>
      <c r="J89" s="20" t="n"/>
      <c r="K89" s="20" t="n"/>
      <c r="L89" s="20" t="n"/>
      <c r="M89" s="24">
        <f>IF($A89="","",IF(COUNTBLANK($A89:$L89)&gt;0,"Pending",IF($L89="Canceled","Excluded",IF(OR($L89="Open",$L89="Scheduled",$J89="Review pending"),"Pending",IF(AND($I89="Resolved",$J89&lt;&gt;"Related callback"),"Yes","No")))))</f>
        <v/>
      </c>
      <c r="N89" s="25">
        <f>IF($A89="","",IF(COUNTBLANK($A89:$L89)&gt;0,"Complete required inputs",IF(OR($C89&lt;'Assumptions'!$H$5,$C89&gt;'Assumptions'!$H$6),"Check service date",IF($H89&gt;'Assumptions'!$H$4,"Check labor hours",IF($J89="Related callback","Review related callback",IF($J89="Review pending","Review callback outcome",IF(AND($L89="Closed",$I89="Follow-up needed"),"Confirm follow-up record","")))))))</f>
        <v/>
      </c>
    </row>
    <row r="90" ht="32" customHeight="1">
      <c r="A90" s="20" t="n"/>
      <c r="B90" s="21" t="n"/>
      <c r="C90" s="41" t="n"/>
      <c r="D90" s="20" t="n"/>
      <c r="E90" s="20" t="n"/>
      <c r="F90" s="21" t="n"/>
      <c r="G90" s="21" t="n"/>
      <c r="H90" s="42" t="n"/>
      <c r="I90" s="20" t="n"/>
      <c r="J90" s="20" t="n"/>
      <c r="K90" s="20" t="n"/>
      <c r="L90" s="20" t="n"/>
      <c r="M90" s="26">
        <f>IF($A90="","",IF(COUNTBLANK($A90:$L90)&gt;0,"Pending",IF($L90="Canceled","Excluded",IF(OR($L90="Open",$L90="Scheduled",$J90="Review pending"),"Pending",IF(AND($I90="Resolved",$J90&lt;&gt;"Related callback"),"Yes","No")))))</f>
        <v/>
      </c>
      <c r="N90" s="27">
        <f>IF($A90="","",IF(COUNTBLANK($A90:$L90)&gt;0,"Complete required inputs",IF(OR($C90&lt;'Assumptions'!$H$5,$C90&gt;'Assumptions'!$H$6),"Check service date",IF($H90&gt;'Assumptions'!$H$4,"Check labor hours",IF($J90="Related callback","Review related callback",IF($J90="Review pending","Review callback outcome",IF(AND($L90="Closed",$I90="Follow-up needed"),"Confirm follow-up record","")))))))</f>
        <v/>
      </c>
    </row>
    <row r="91" ht="32" customHeight="1">
      <c r="A91" s="20" t="n"/>
      <c r="B91" s="21" t="n"/>
      <c r="C91" s="41" t="n"/>
      <c r="D91" s="20" t="n"/>
      <c r="E91" s="20" t="n"/>
      <c r="F91" s="21" t="n"/>
      <c r="G91" s="21" t="n"/>
      <c r="H91" s="42" t="n"/>
      <c r="I91" s="20" t="n"/>
      <c r="J91" s="20" t="n"/>
      <c r="K91" s="20" t="n"/>
      <c r="L91" s="20" t="n"/>
      <c r="M91" s="24">
        <f>IF($A91="","",IF(COUNTBLANK($A91:$L91)&gt;0,"Pending",IF($L91="Canceled","Excluded",IF(OR($L91="Open",$L91="Scheduled",$J91="Review pending"),"Pending",IF(AND($I91="Resolved",$J91&lt;&gt;"Related callback"),"Yes","No")))))</f>
        <v/>
      </c>
      <c r="N91" s="25">
        <f>IF($A91="","",IF(COUNTBLANK($A91:$L91)&gt;0,"Complete required inputs",IF(OR($C91&lt;'Assumptions'!$H$5,$C91&gt;'Assumptions'!$H$6),"Check service date",IF($H91&gt;'Assumptions'!$H$4,"Check labor hours",IF($J91="Related callback","Review related callback",IF($J91="Review pending","Review callback outcome",IF(AND($L91="Closed",$I91="Follow-up needed"),"Confirm follow-up record","")))))))</f>
        <v/>
      </c>
    </row>
    <row r="92" ht="32" customHeight="1">
      <c r="A92" s="20" t="n"/>
      <c r="B92" s="21" t="n"/>
      <c r="C92" s="41" t="n"/>
      <c r="D92" s="20" t="n"/>
      <c r="E92" s="20" t="n"/>
      <c r="F92" s="21" t="n"/>
      <c r="G92" s="21" t="n"/>
      <c r="H92" s="42" t="n"/>
      <c r="I92" s="20" t="n"/>
      <c r="J92" s="20" t="n"/>
      <c r="K92" s="20" t="n"/>
      <c r="L92" s="20" t="n"/>
      <c r="M92" s="26">
        <f>IF($A92="","",IF(COUNTBLANK($A92:$L92)&gt;0,"Pending",IF($L92="Canceled","Excluded",IF(OR($L92="Open",$L92="Scheduled",$J92="Review pending"),"Pending",IF(AND($I92="Resolved",$J92&lt;&gt;"Related callback"),"Yes","No")))))</f>
        <v/>
      </c>
      <c r="N92" s="27">
        <f>IF($A92="","",IF(COUNTBLANK($A92:$L92)&gt;0,"Complete required inputs",IF(OR($C92&lt;'Assumptions'!$H$5,$C92&gt;'Assumptions'!$H$6),"Check service date",IF($H92&gt;'Assumptions'!$H$4,"Check labor hours",IF($J92="Related callback","Review related callback",IF($J92="Review pending","Review callback outcome",IF(AND($L92="Closed",$I92="Follow-up needed"),"Confirm follow-up record","")))))))</f>
        <v/>
      </c>
    </row>
    <row r="93" ht="32" customHeight="1">
      <c r="A93" s="20" t="n"/>
      <c r="B93" s="21" t="n"/>
      <c r="C93" s="41" t="n"/>
      <c r="D93" s="20" t="n"/>
      <c r="E93" s="20" t="n"/>
      <c r="F93" s="21" t="n"/>
      <c r="G93" s="21" t="n"/>
      <c r="H93" s="42" t="n"/>
      <c r="I93" s="20" t="n"/>
      <c r="J93" s="20" t="n"/>
      <c r="K93" s="20" t="n"/>
      <c r="L93" s="20" t="n"/>
      <c r="M93" s="24">
        <f>IF($A93="","",IF(COUNTBLANK($A93:$L93)&gt;0,"Pending",IF($L93="Canceled","Excluded",IF(OR($L93="Open",$L93="Scheduled",$J93="Review pending"),"Pending",IF(AND($I93="Resolved",$J93&lt;&gt;"Related callback"),"Yes","No")))))</f>
        <v/>
      </c>
      <c r="N93" s="25">
        <f>IF($A93="","",IF(COUNTBLANK($A93:$L93)&gt;0,"Complete required inputs",IF(OR($C93&lt;'Assumptions'!$H$5,$C93&gt;'Assumptions'!$H$6),"Check service date",IF($H93&gt;'Assumptions'!$H$4,"Check labor hours",IF($J93="Related callback","Review related callback",IF($J93="Review pending","Review callback outcome",IF(AND($L93="Closed",$I93="Follow-up needed"),"Confirm follow-up record","")))))))</f>
        <v/>
      </c>
    </row>
    <row r="94" ht="32" customHeight="1">
      <c r="A94" s="20" t="n"/>
      <c r="B94" s="21" t="n"/>
      <c r="C94" s="41" t="n"/>
      <c r="D94" s="20" t="n"/>
      <c r="E94" s="20" t="n"/>
      <c r="F94" s="21" t="n"/>
      <c r="G94" s="21" t="n"/>
      <c r="H94" s="42" t="n"/>
      <c r="I94" s="20" t="n"/>
      <c r="J94" s="20" t="n"/>
      <c r="K94" s="20" t="n"/>
      <c r="L94" s="20" t="n"/>
      <c r="M94" s="26">
        <f>IF($A94="","",IF(COUNTBLANK($A94:$L94)&gt;0,"Pending",IF($L94="Canceled","Excluded",IF(OR($L94="Open",$L94="Scheduled",$J94="Review pending"),"Pending",IF(AND($I94="Resolved",$J94&lt;&gt;"Related callback"),"Yes","No")))))</f>
        <v/>
      </c>
      <c r="N94" s="27">
        <f>IF($A94="","",IF(COUNTBLANK($A94:$L94)&gt;0,"Complete required inputs",IF(OR($C94&lt;'Assumptions'!$H$5,$C94&gt;'Assumptions'!$H$6),"Check service date",IF($H94&gt;'Assumptions'!$H$4,"Check labor hours",IF($J94="Related callback","Review related callback",IF($J94="Review pending","Review callback outcome",IF(AND($L94="Closed",$I94="Follow-up needed"),"Confirm follow-up record","")))))))</f>
        <v/>
      </c>
    </row>
    <row r="95" ht="32" customHeight="1">
      <c r="A95" s="20" t="n"/>
      <c r="B95" s="21" t="n"/>
      <c r="C95" s="41" t="n"/>
      <c r="D95" s="20" t="n"/>
      <c r="E95" s="20" t="n"/>
      <c r="F95" s="21" t="n"/>
      <c r="G95" s="21" t="n"/>
      <c r="H95" s="42" t="n"/>
      <c r="I95" s="20" t="n"/>
      <c r="J95" s="20" t="n"/>
      <c r="K95" s="20" t="n"/>
      <c r="L95" s="20" t="n"/>
      <c r="M95" s="24">
        <f>IF($A95="","",IF(COUNTBLANK($A95:$L95)&gt;0,"Pending",IF($L95="Canceled","Excluded",IF(OR($L95="Open",$L95="Scheduled",$J95="Review pending"),"Pending",IF(AND($I95="Resolved",$J95&lt;&gt;"Related callback"),"Yes","No")))))</f>
        <v/>
      </c>
      <c r="N95" s="25">
        <f>IF($A95="","",IF(COUNTBLANK($A95:$L95)&gt;0,"Complete required inputs",IF(OR($C95&lt;'Assumptions'!$H$5,$C95&gt;'Assumptions'!$H$6),"Check service date",IF($H95&gt;'Assumptions'!$H$4,"Check labor hours",IF($J95="Related callback","Review related callback",IF($J95="Review pending","Review callback outcome",IF(AND($L95="Closed",$I95="Follow-up needed"),"Confirm follow-up record","")))))))</f>
        <v/>
      </c>
    </row>
    <row r="96" ht="32" customHeight="1">
      <c r="A96" s="20" t="n"/>
      <c r="B96" s="21" t="n"/>
      <c r="C96" s="41" t="n"/>
      <c r="D96" s="20" t="n"/>
      <c r="E96" s="20" t="n"/>
      <c r="F96" s="21" t="n"/>
      <c r="G96" s="21" t="n"/>
      <c r="H96" s="42" t="n"/>
      <c r="I96" s="20" t="n"/>
      <c r="J96" s="20" t="n"/>
      <c r="K96" s="20" t="n"/>
      <c r="L96" s="20" t="n"/>
      <c r="M96" s="26">
        <f>IF($A96="","",IF(COUNTBLANK($A96:$L96)&gt;0,"Pending",IF($L96="Canceled","Excluded",IF(OR($L96="Open",$L96="Scheduled",$J96="Review pending"),"Pending",IF(AND($I96="Resolved",$J96&lt;&gt;"Related callback"),"Yes","No")))))</f>
        <v/>
      </c>
      <c r="N96" s="27">
        <f>IF($A96="","",IF(COUNTBLANK($A96:$L96)&gt;0,"Complete required inputs",IF(OR($C96&lt;'Assumptions'!$H$5,$C96&gt;'Assumptions'!$H$6),"Check service date",IF($H96&gt;'Assumptions'!$H$4,"Check labor hours",IF($J96="Related callback","Review related callback",IF($J96="Review pending","Review callback outcome",IF(AND($L96="Closed",$I96="Follow-up needed"),"Confirm follow-up record","")))))))</f>
        <v/>
      </c>
    </row>
    <row r="97" ht="32" customHeight="1">
      <c r="A97" s="20" t="n"/>
      <c r="B97" s="21" t="n"/>
      <c r="C97" s="41" t="n"/>
      <c r="D97" s="20" t="n"/>
      <c r="E97" s="20" t="n"/>
      <c r="F97" s="21" t="n"/>
      <c r="G97" s="21" t="n"/>
      <c r="H97" s="42" t="n"/>
      <c r="I97" s="20" t="n"/>
      <c r="J97" s="20" t="n"/>
      <c r="K97" s="20" t="n"/>
      <c r="L97" s="20" t="n"/>
      <c r="M97" s="24">
        <f>IF($A97="","",IF(COUNTBLANK($A97:$L97)&gt;0,"Pending",IF($L97="Canceled","Excluded",IF(OR($L97="Open",$L97="Scheduled",$J97="Review pending"),"Pending",IF(AND($I97="Resolved",$J97&lt;&gt;"Related callback"),"Yes","No")))))</f>
        <v/>
      </c>
      <c r="N97" s="25">
        <f>IF($A97="","",IF(COUNTBLANK($A97:$L97)&gt;0,"Complete required inputs",IF(OR($C97&lt;'Assumptions'!$H$5,$C97&gt;'Assumptions'!$H$6),"Check service date",IF($H97&gt;'Assumptions'!$H$4,"Check labor hours",IF($J97="Related callback","Review related callback",IF($J97="Review pending","Review callback outcome",IF(AND($L97="Closed",$I97="Follow-up needed"),"Confirm follow-up record","")))))))</f>
        <v/>
      </c>
    </row>
    <row r="98" ht="32" customHeight="1">
      <c r="A98" s="20" t="n"/>
      <c r="B98" s="21" t="n"/>
      <c r="C98" s="41" t="n"/>
      <c r="D98" s="20" t="n"/>
      <c r="E98" s="20" t="n"/>
      <c r="F98" s="21" t="n"/>
      <c r="G98" s="21" t="n"/>
      <c r="H98" s="42" t="n"/>
      <c r="I98" s="20" t="n"/>
      <c r="J98" s="20" t="n"/>
      <c r="K98" s="20" t="n"/>
      <c r="L98" s="20" t="n"/>
      <c r="M98" s="26">
        <f>IF($A98="","",IF(COUNTBLANK($A98:$L98)&gt;0,"Pending",IF($L98="Canceled","Excluded",IF(OR($L98="Open",$L98="Scheduled",$J98="Review pending"),"Pending",IF(AND($I98="Resolved",$J98&lt;&gt;"Related callback"),"Yes","No")))))</f>
        <v/>
      </c>
      <c r="N98" s="27">
        <f>IF($A98="","",IF(COUNTBLANK($A98:$L98)&gt;0,"Complete required inputs",IF(OR($C98&lt;'Assumptions'!$H$5,$C98&gt;'Assumptions'!$H$6),"Check service date",IF($H98&gt;'Assumptions'!$H$4,"Check labor hours",IF($J98="Related callback","Review related callback",IF($J98="Review pending","Review callback outcome",IF(AND($L98="Closed",$I98="Follow-up needed"),"Confirm follow-up record","")))))))</f>
        <v/>
      </c>
    </row>
    <row r="99" ht="32" customHeight="1">
      <c r="A99" s="20" t="n"/>
      <c r="B99" s="21" t="n"/>
      <c r="C99" s="41" t="n"/>
      <c r="D99" s="20" t="n"/>
      <c r="E99" s="20" t="n"/>
      <c r="F99" s="21" t="n"/>
      <c r="G99" s="21" t="n"/>
      <c r="H99" s="42" t="n"/>
      <c r="I99" s="20" t="n"/>
      <c r="J99" s="20" t="n"/>
      <c r="K99" s="20" t="n"/>
      <c r="L99" s="20" t="n"/>
      <c r="M99" s="24">
        <f>IF($A99="","",IF(COUNTBLANK($A99:$L99)&gt;0,"Pending",IF($L99="Canceled","Excluded",IF(OR($L99="Open",$L99="Scheduled",$J99="Review pending"),"Pending",IF(AND($I99="Resolved",$J99&lt;&gt;"Related callback"),"Yes","No")))))</f>
        <v/>
      </c>
      <c r="N99" s="25">
        <f>IF($A99="","",IF(COUNTBLANK($A99:$L99)&gt;0,"Complete required inputs",IF(OR($C99&lt;'Assumptions'!$H$5,$C99&gt;'Assumptions'!$H$6),"Check service date",IF($H99&gt;'Assumptions'!$H$4,"Check labor hours",IF($J99="Related callback","Review related callback",IF($J99="Review pending","Review callback outcome",IF(AND($L99="Closed",$I99="Follow-up needed"),"Confirm follow-up record","")))))))</f>
        <v/>
      </c>
    </row>
    <row r="100" ht="32" customHeight="1">
      <c r="A100" s="20" t="n"/>
      <c r="B100" s="21" t="n"/>
      <c r="C100" s="41" t="n"/>
      <c r="D100" s="20" t="n"/>
      <c r="E100" s="20" t="n"/>
      <c r="F100" s="21" t="n"/>
      <c r="G100" s="21" t="n"/>
      <c r="H100" s="42" t="n"/>
      <c r="I100" s="20" t="n"/>
      <c r="J100" s="20" t="n"/>
      <c r="K100" s="20" t="n"/>
      <c r="L100" s="20" t="n"/>
      <c r="M100" s="26">
        <f>IF($A100="","",IF(COUNTBLANK($A100:$L100)&gt;0,"Pending",IF($L100="Canceled","Excluded",IF(OR($L100="Open",$L100="Scheduled",$J100="Review pending"),"Pending",IF(AND($I100="Resolved",$J100&lt;&gt;"Related callback"),"Yes","No")))))</f>
        <v/>
      </c>
      <c r="N100" s="27">
        <f>IF($A100="","",IF(COUNTBLANK($A100:$L100)&gt;0,"Complete required inputs",IF(OR($C100&lt;'Assumptions'!$H$5,$C100&gt;'Assumptions'!$H$6),"Check service date",IF($H100&gt;'Assumptions'!$H$4,"Check labor hours",IF($J100="Related callback","Review related callback",IF($J100="Review pending","Review callback outcome",IF(AND($L100="Closed",$I100="Follow-up needed"),"Confirm follow-up record","")))))))</f>
        <v/>
      </c>
    </row>
    <row r="101" ht="32" customHeight="1">
      <c r="A101" s="20" t="n"/>
      <c r="B101" s="21" t="n"/>
      <c r="C101" s="41" t="n"/>
      <c r="D101" s="20" t="n"/>
      <c r="E101" s="20" t="n"/>
      <c r="F101" s="21" t="n"/>
      <c r="G101" s="21" t="n"/>
      <c r="H101" s="42" t="n"/>
      <c r="I101" s="20" t="n"/>
      <c r="J101" s="20" t="n"/>
      <c r="K101" s="20" t="n"/>
      <c r="L101" s="20" t="n"/>
      <c r="M101" s="24">
        <f>IF($A101="","",IF(COUNTBLANK($A101:$L101)&gt;0,"Pending",IF($L101="Canceled","Excluded",IF(OR($L101="Open",$L101="Scheduled",$J101="Review pending"),"Pending",IF(AND($I101="Resolved",$J101&lt;&gt;"Related callback"),"Yes","No")))))</f>
        <v/>
      </c>
      <c r="N101" s="25">
        <f>IF($A101="","",IF(COUNTBLANK($A101:$L101)&gt;0,"Complete required inputs",IF(OR($C101&lt;'Assumptions'!$H$5,$C101&gt;'Assumptions'!$H$6),"Check service date",IF($H101&gt;'Assumptions'!$H$4,"Check labor hours",IF($J101="Related callback","Review related callback",IF($J101="Review pending","Review callback outcome",IF(AND($L101="Closed",$I101="Follow-up needed"),"Confirm follow-up record","")))))))</f>
        <v/>
      </c>
    </row>
    <row r="102" ht="32" customHeight="1">
      <c r="A102" s="20" t="n"/>
      <c r="B102" s="21" t="n"/>
      <c r="C102" s="41" t="n"/>
      <c r="D102" s="20" t="n"/>
      <c r="E102" s="20" t="n"/>
      <c r="F102" s="21" t="n"/>
      <c r="G102" s="21" t="n"/>
      <c r="H102" s="42" t="n"/>
      <c r="I102" s="20" t="n"/>
      <c r="J102" s="20" t="n"/>
      <c r="K102" s="20" t="n"/>
      <c r="L102" s="20" t="n"/>
      <c r="M102" s="26">
        <f>IF($A102="","",IF(COUNTBLANK($A102:$L102)&gt;0,"Pending",IF($L102="Canceled","Excluded",IF(OR($L102="Open",$L102="Scheduled",$J102="Review pending"),"Pending",IF(AND($I102="Resolved",$J102&lt;&gt;"Related callback"),"Yes","No")))))</f>
        <v/>
      </c>
      <c r="N102" s="27">
        <f>IF($A102="","",IF(COUNTBLANK($A102:$L102)&gt;0,"Complete required inputs",IF(OR($C102&lt;'Assumptions'!$H$5,$C102&gt;'Assumptions'!$H$6),"Check service date",IF($H102&gt;'Assumptions'!$H$4,"Check labor hours",IF($J102="Related callback","Review related callback",IF($J102="Review pending","Review callback outcome",IF(AND($L102="Closed",$I102="Follow-up needed"),"Confirm follow-up record","")))))))</f>
        <v/>
      </c>
    </row>
    <row r="103" ht="32" customHeight="1">
      <c r="A103" s="20" t="n"/>
      <c r="B103" s="21" t="n"/>
      <c r="C103" s="41" t="n"/>
      <c r="D103" s="20" t="n"/>
      <c r="E103" s="20" t="n"/>
      <c r="F103" s="21" t="n"/>
      <c r="G103" s="21" t="n"/>
      <c r="H103" s="42" t="n"/>
      <c r="I103" s="20" t="n"/>
      <c r="J103" s="20" t="n"/>
      <c r="K103" s="20" t="n"/>
      <c r="L103" s="20" t="n"/>
      <c r="M103" s="24">
        <f>IF($A103="","",IF(COUNTBLANK($A103:$L103)&gt;0,"Pending",IF($L103="Canceled","Excluded",IF(OR($L103="Open",$L103="Scheduled",$J103="Review pending"),"Pending",IF(AND($I103="Resolved",$J103&lt;&gt;"Related callback"),"Yes","No")))))</f>
        <v/>
      </c>
      <c r="N103" s="25">
        <f>IF($A103="","",IF(COUNTBLANK($A103:$L103)&gt;0,"Complete required inputs",IF(OR($C103&lt;'Assumptions'!$H$5,$C103&gt;'Assumptions'!$H$6),"Check service date",IF($H103&gt;'Assumptions'!$H$4,"Check labor hours",IF($J103="Related callback","Review related callback",IF($J103="Review pending","Review callback outcome",IF(AND($L103="Closed",$I103="Follow-up needed"),"Confirm follow-up record","")))))))</f>
        <v/>
      </c>
    </row>
    <row r="104" ht="32" customHeight="1">
      <c r="A104" s="20" t="n"/>
      <c r="B104" s="21" t="n"/>
      <c r="C104" s="41" t="n"/>
      <c r="D104" s="20" t="n"/>
      <c r="E104" s="20" t="n"/>
      <c r="F104" s="21" t="n"/>
      <c r="G104" s="21" t="n"/>
      <c r="H104" s="42" t="n"/>
      <c r="I104" s="20" t="n"/>
      <c r="J104" s="20" t="n"/>
      <c r="K104" s="20" t="n"/>
      <c r="L104" s="20" t="n"/>
      <c r="M104" s="26">
        <f>IF($A104="","",IF(COUNTBLANK($A104:$L104)&gt;0,"Pending",IF($L104="Canceled","Excluded",IF(OR($L104="Open",$L104="Scheduled",$J104="Review pending"),"Pending",IF(AND($I104="Resolved",$J104&lt;&gt;"Related callback"),"Yes","No")))))</f>
        <v/>
      </c>
      <c r="N104" s="27">
        <f>IF($A104="","",IF(COUNTBLANK($A104:$L104)&gt;0,"Complete required inputs",IF(OR($C104&lt;'Assumptions'!$H$5,$C104&gt;'Assumptions'!$H$6),"Check service date",IF($H104&gt;'Assumptions'!$H$4,"Check labor hours",IF($J104="Related callback","Review related callback",IF($J104="Review pending","Review callback outcome",IF(AND($L104="Closed",$I104="Follow-up needed"),"Confirm follow-up record","")))))))</f>
        <v/>
      </c>
    </row>
  </sheetData>
  <autoFilter ref="A4:N104"/>
  <mergeCells count="1">
    <mergeCell ref="A1:N1"/>
  </mergeCells>
  <conditionalFormatting sqref="M5:M104">
    <cfRule type="expression" priority="1" dxfId="0">
      <formula>$M5="Yes"</formula>
    </cfRule>
    <cfRule type="expression" priority="2" dxfId="1">
      <formula>$M5="No"</formula>
    </cfRule>
    <cfRule type="expression" priority="3" dxfId="2">
      <formula>$M5="Pending"</formula>
    </cfRule>
  </conditionalFormatting>
  <conditionalFormatting sqref="N5:N104">
    <cfRule type="expression" priority="4" dxfId="1">
      <formula>AND($N5&lt;&gt;"",$A5&lt;&gt;"")</formula>
    </cfRule>
  </conditionalFormatting>
  <dataValidations count="8">
    <dataValidation sqref="D5:D104" showDropDown="0" showInputMessage="1" showErrorMessage="1" allowBlank="0" errorTitle="Choose a listed value" error="Select a value from the editable list on the Assumptions sheet." promptTitle="Select a value" prompt="Choose the technician responsible for the initial visit." type="list">
      <formula1>'Assumptions'!$A$4:$A$7</formula1>
    </dataValidation>
    <dataValidation sqref="E5:E104" showDropDown="0" showInputMessage="1" showErrorMessage="1" allowBlank="0" errorTitle="Choose a listed value" error="Select a value from the editable list on the Assumptions sheet." promptTitle="Select a value" prompt="Choose the service type." type="list">
      <formula1>'Assumptions'!$B$4:$B$8</formula1>
    </dataValidation>
    <dataValidation sqref="I5:I104" showDropDown="0" showInputMessage="1" showErrorMessage="1" allowBlank="0" errorTitle="Choose a listed value" error="Select a value from the editable list on the Assumptions sheet." promptTitle="Select a value" prompt="Choose the outcome recorded for the initial visit." type="list">
      <formula1>'Assumptions'!$C$4:$C$6</formula1>
    </dataValidation>
    <dataValidation sqref="J5:J104" showDropDown="0" showInputMessage="1" showErrorMessage="1" allowBlank="0" errorTitle="Choose a listed value" error="Select a value from the editable list on the Assumptions sheet." promptTitle="Select a value" prompt="Choose the callback outcome after human review." type="list">
      <formula1>'Assumptions'!$D$4:$D$7</formula1>
    </dataValidation>
    <dataValidation sqref="K5:K104" showDropDown="0" showInputMessage="1" showErrorMessage="1" allowBlank="0" errorTitle="Choose a listed value" error="Select a value from the editable list on the Assumptions sheet." promptTitle="Select a value" prompt="Choose the responsibility used for internal review." type="list">
      <formula1>'Assumptions'!$E$4:$E$7</formula1>
    </dataValidation>
    <dataValidation sqref="L5:L104" showDropDown="0" showInputMessage="1" showErrorMessage="1" allowBlank="0" errorTitle="Choose a listed value" error="Select a value from the editable list on the Assumptions sheet." promptTitle="Select a value" prompt="Choose the current service record status." type="list">
      <formula1>'Assumptions'!$F$4:$F$7</formula1>
    </dataValidation>
    <dataValidation sqref="C5:C104" showDropDown="0" showInputMessage="1" showErrorMessage="1" allowBlank="0" errorTitle="Check the service date" error="Enter a date within the editable limits on the Assumptions sheet." promptTitle="Service date" prompt="Enter the initial visit date in MM/DD/YYYY format." type="date" operator="between">
      <formula1>'Assumptions'!$H$5</formula1>
      <formula2>'Assumptions'!$H$6</formula2>
    </dataValidation>
    <dataValidation sqref="H5:H104" showDropDown="0" showInputMessage="1" showErrorMessage="1" allowBlank="0" errorTitle="Check labor hours" error="Enter labor hours from 0 through the editable maximum." promptTitle="Labor hours" prompt="Enter decimal labor hours for this visit." type="decimal" operator="between">
      <formula1>0</formula1>
      <formula2>'Assumptions'!$H$8</formula2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20" customWidth="1" min="3" max="3"/>
    <col width="21" customWidth="1" min="4" max="4"/>
    <col width="17" customWidth="1" min="5" max="5"/>
    <col width="14" customWidth="1" min="6" max="6"/>
    <col width="34" customWidth="1" min="7" max="7"/>
    <col width="17" customWidth="1" min="8" max="8"/>
    <col width="3" customWidth="1" min="9" max="9"/>
    <col width="22" customWidth="1" min="10" max="10"/>
    <col width="20" customWidth="1" min="11" max="11"/>
  </cols>
  <sheetData>
    <row r="1" ht="30" customHeight="1">
      <c r="A1" s="1" t="inlineStr">
        <is>
          <t>Editable Lists and Review Limits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5" t="n"/>
    </row>
    <row r="2">
      <c r="A2" s="3" t="inlineStr">
        <is>
          <t>Orange cells are editable. Review list changes before entering additional service records.</t>
        </is>
      </c>
    </row>
    <row r="3" ht="24" customHeight="1">
      <c r="A3" s="8" t="inlineStr">
        <is>
          <t>Technician</t>
        </is>
      </c>
      <c r="B3" s="8" t="inlineStr">
        <is>
          <t>Service Type</t>
        </is>
      </c>
      <c r="C3" s="8" t="inlineStr">
        <is>
          <t>Visit Outcome</t>
        </is>
      </c>
      <c r="D3" s="8" t="inlineStr">
        <is>
          <t>Callback Outcome</t>
        </is>
      </c>
      <c r="E3" s="8" t="inlineStr">
        <is>
          <t>Responsibility</t>
        </is>
      </c>
      <c r="F3" s="8" t="inlineStr">
        <is>
          <t>Status</t>
        </is>
      </c>
      <c r="G3" s="8" t="inlineStr">
        <is>
          <t>Setting</t>
        </is>
      </c>
      <c r="H3" s="8" t="inlineStr">
        <is>
          <t>Value</t>
        </is>
      </c>
      <c r="I3" s="8" t="inlineStr"/>
      <c r="J3" s="8" t="inlineStr">
        <is>
          <t>Technician Filter</t>
        </is>
      </c>
      <c r="K3" s="8" t="inlineStr">
        <is>
          <t>Service Type Filter</t>
        </is>
      </c>
    </row>
    <row r="4">
      <c r="A4" s="20" t="inlineStr">
        <is>
          <t>Fictional Avery</t>
        </is>
      </c>
      <c r="B4" s="20" t="inlineStr">
        <is>
          <t>No cooling</t>
        </is>
      </c>
      <c r="C4" s="20" t="inlineStr">
        <is>
          <t>Resolved</t>
        </is>
      </c>
      <c r="D4" s="20" t="inlineStr">
        <is>
          <t>None reported</t>
        </is>
      </c>
      <c r="E4" s="20" t="inlineStr">
        <is>
          <t>Contractor</t>
        </is>
      </c>
      <c r="F4" s="20" t="inlineStr">
        <is>
          <t>Closed</t>
        </is>
      </c>
      <c r="G4" s="20" t="inlineStr">
        <is>
          <t>Labor hours review threshold</t>
        </is>
      </c>
      <c r="H4" s="43" t="n">
        <v>8</v>
      </c>
      <c r="J4" s="20" t="inlineStr">
        <is>
          <t>All</t>
        </is>
      </c>
      <c r="K4" s="20" t="inlineStr">
        <is>
          <t>All</t>
        </is>
      </c>
    </row>
    <row r="5">
      <c r="A5" s="20" t="inlineStr">
        <is>
          <t>Fictional Blake</t>
        </is>
      </c>
      <c r="B5" s="20" t="inlineStr">
        <is>
          <t>No heating</t>
        </is>
      </c>
      <c r="C5" s="20" t="inlineStr">
        <is>
          <t>Follow-up needed</t>
        </is>
      </c>
      <c r="D5" s="20" t="inlineStr">
        <is>
          <t>Related callback</t>
        </is>
      </c>
      <c r="E5" s="20" t="inlineStr">
        <is>
          <t>Customer</t>
        </is>
      </c>
      <c r="F5" s="20" t="inlineStr">
        <is>
          <t>Open</t>
        </is>
      </c>
      <c r="G5" s="20" t="inlineStr">
        <is>
          <t>Earliest accepted service date</t>
        </is>
      </c>
      <c r="H5" s="41" t="n">
        <v>45292</v>
      </c>
      <c r="J5" s="20" t="inlineStr">
        <is>
          <t>Fictional Avery</t>
        </is>
      </c>
      <c r="K5" s="20" t="inlineStr">
        <is>
          <t>No cooling</t>
        </is>
      </c>
    </row>
    <row r="6">
      <c r="A6" s="20" t="inlineStr">
        <is>
          <t>Fictional Casey</t>
        </is>
      </c>
      <c r="B6" s="20" t="inlineStr">
        <is>
          <t>Maintenance</t>
        </is>
      </c>
      <c r="C6" s="20" t="inlineStr">
        <is>
          <t>Awaiting diagnosis</t>
        </is>
      </c>
      <c r="D6" s="20" t="inlineStr">
        <is>
          <t>Unrelated callback</t>
        </is>
      </c>
      <c r="E6" s="20" t="inlineStr">
        <is>
          <t>Manufacturer</t>
        </is>
      </c>
      <c r="F6" s="20" t="inlineStr">
        <is>
          <t>Scheduled</t>
        </is>
      </c>
      <c r="G6" s="20" t="inlineStr">
        <is>
          <t>Latest accepted service date</t>
        </is>
      </c>
      <c r="H6" s="41" t="n">
        <v>47118</v>
      </c>
      <c r="J6" s="20" t="inlineStr">
        <is>
          <t>Fictional Blake</t>
        </is>
      </c>
      <c r="K6" s="20" t="inlineStr">
        <is>
          <t>No heating</t>
        </is>
      </c>
    </row>
    <row r="7">
      <c r="A7" s="20" t="inlineStr">
        <is>
          <t>Fictional Drew</t>
        </is>
      </c>
      <c r="B7" s="20" t="inlineStr">
        <is>
          <t>Airflow concern</t>
        </is>
      </c>
      <c r="C7" s="29" t="n"/>
      <c r="D7" s="20" t="inlineStr">
        <is>
          <t>Review pending</t>
        </is>
      </c>
      <c r="E7" s="20" t="inlineStr">
        <is>
          <t>Undetermined</t>
        </is>
      </c>
      <c r="F7" s="20" t="inlineStr">
        <is>
          <t>Canceled</t>
        </is>
      </c>
      <c r="G7" s="20" t="inlineStr">
        <is>
          <t>First-time fix review benchmark</t>
        </is>
      </c>
      <c r="H7" s="44" t="n">
        <v>0.8</v>
      </c>
      <c r="J7" s="20" t="inlineStr">
        <is>
          <t>Fictional Casey</t>
        </is>
      </c>
      <c r="K7" s="20" t="inlineStr">
        <is>
          <t>Maintenance</t>
        </is>
      </c>
    </row>
    <row r="8">
      <c r="A8" s="29" t="n"/>
      <c r="B8" s="20" t="inlineStr">
        <is>
          <t>Thermostat issue</t>
        </is>
      </c>
      <c r="C8" s="29" t="n"/>
      <c r="D8" s="29" t="n"/>
      <c r="E8" s="29" t="n"/>
      <c r="F8" s="29" t="n"/>
      <c r="G8" s="20" t="inlineStr">
        <is>
          <t>Maximum labor hours per visit</t>
        </is>
      </c>
      <c r="H8" s="45" t="n">
        <v>24</v>
      </c>
      <c r="J8" s="20" t="inlineStr">
        <is>
          <t>Fictional Drew</t>
        </is>
      </c>
      <c r="K8" s="20" t="inlineStr">
        <is>
          <t>Airflow concern</t>
        </is>
      </c>
    </row>
    <row r="9">
      <c r="K9" s="20" t="inlineStr">
        <is>
          <t>Thermostat issue</t>
        </is>
      </c>
    </row>
    <row r="10"/>
    <row r="11">
      <c r="A11" s="32" t="inlineStr">
        <is>
          <t>Classification rule</t>
        </is>
      </c>
    </row>
    <row r="12" ht="34" customHeight="1">
      <c r="A12" s="33" t="inlineStr">
        <is>
          <t>A completed closed visit is a first-time fix when the visit outcome is Resolved and the callback outcome is not Related callback.</t>
        </is>
      </c>
    </row>
  </sheetData>
  <mergeCells count="1">
    <mergeCell ref="A1:K1"/>
  </mergeCells>
  <dataValidations count="3">
    <dataValidation sqref="H4" showDropDown="0" showInputMessage="0" showErrorMessage="1" allowBlank="0" errorTitle="Check the threshold" error="Enter labor hours from 0 through 48." type="decimal" operator="between">
      <formula1>0</formula1>
      <formula2>48</formula2>
    </dataValidation>
    <dataValidation sqref="H7" showDropDown="0" showInputMessage="0" showErrorMessage="1" allowBlank="0" errorTitle="Check the benchmark" error="Enter a decimal from 0 through 1." type="decimal" operator="between">
      <formula1>0</formula1>
      <formula2>1</formula2>
    </dataValidation>
    <dataValidation sqref="H8" showDropDown="0" showInputMessage="0" showErrorMessage="1" allowBlank="0" errorTitle="Check maximum hours" error="Enter a whole number from 1 through 48." type="whole" operator="between">
      <formula1>1</formula1>
      <formula2>48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2026-09-12T11:48:16Z</dcterms:created>
  <dcterms:modified xmlns:dcterms="http://purl.org/dc/terms/" xmlns:xsi="http://www.w3.org/2001/XMLSchema-instance" xsi:type="dcterms:W3CDTF">2026-09-12T11:48:16+00:00Z</dcterms:modified>
</cp:coreProperties>
</file>