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ilter Schedule" sheetId="2" state="visible" r:id="rId2"/>
    <sheet xmlns:r="http://schemas.openxmlformats.org/officeDocument/2006/relationships" name="Filter Stock" sheetId="3" state="visible" r:id="rId3"/>
    <sheet xmlns:r="http://schemas.openxmlformats.org/officeDocument/2006/relationships" name="Setup" sheetId="4" state="visible" r:id="rId4"/>
  </sheets>
  <definedNames>
    <definedName name="_xlnm._FilterDatabase" localSheetId="1" hidden="1">'Filter Schedule'!$A$5:$R$155</definedName>
    <definedName name="_xlnm._FilterDatabase" localSheetId="2" hidden="1">'Filter Stock'!$A$5:$M$105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##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23343B"/>
      <sz val="9"/>
    </font>
    <font>
      <name val="Calibri"/>
      <b val="1"/>
      <color rgb="00FFFFFF"/>
      <sz val="10"/>
    </font>
    <font>
      <name val="Calibri"/>
      <b val="1"/>
      <color rgb="0023343B"/>
      <sz val="10"/>
    </font>
    <font>
      <name val="Calibri"/>
      <color rgb="0023343B"/>
      <sz val="10"/>
    </font>
  </fonts>
  <fills count="9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D9EAD3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1F6F7"/>
      </patternFill>
    </fill>
    <fill>
      <patternFill patternType="solid">
        <fgColor rgb="00FFF1DE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/>
    </xf>
    <xf numFmtId="164" fontId="4" fillId="8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4" fillId="8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5" fontId="5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12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b val="1"/>
        <color rgb="00FFFFFF"/>
        <sz val="10"/>
      </font>
      <fill>
        <patternFill patternType="solid">
          <fgColor rgb="008B1E2D"/>
        </patternFill>
      </fill>
    </dxf>
    <dxf>
      <font>
        <name val="Calibri"/>
        <b val="1"/>
        <color rgb="0023343B"/>
        <sz val="10"/>
      </font>
      <fill>
        <patternFill patternType="solid">
          <fgColor rgb="00E87524"/>
        </patternFill>
      </fill>
    </dxf>
    <dxf>
      <font>
        <name val="Calibri"/>
        <b val="1"/>
        <color rgb="0023343B"/>
        <sz val="10"/>
      </font>
      <fill>
        <patternFill patternType="solid">
          <fgColor rgb="00FFE699"/>
        </patternFill>
      </fill>
    </dxf>
    <dxf>
      <font>
        <name val="Calibri"/>
        <b val="1"/>
        <color rgb="0023343B"/>
        <sz val="10"/>
      </font>
      <fill>
        <patternFill patternType="solid">
          <fgColor rgb="00D9EAD3"/>
        </patternFill>
      </fill>
    </dxf>
    <dxf>
      <font>
        <name val="Calibri"/>
        <b val="1"/>
        <color rgb="0023343B"/>
        <sz val="10"/>
      </font>
      <fill>
        <patternFill patternType="solid">
          <fgColor rgb="00D9E1E3"/>
        </patternFill>
      </fill>
    </dxf>
    <dxf>
      <font>
        <name val="Calibri"/>
        <b val="1"/>
        <color rgb="00FFFFFF"/>
        <sz val="10"/>
      </font>
      <fill>
        <patternFill patternType="solid">
          <fgColor rgb="0072529B"/>
        </patternFill>
      </fill>
    </dxf>
    <dxf>
      <font>
        <name val="Calibri"/>
        <color rgb="007A878C"/>
        <sz val="10"/>
      </font>
      <fill>
        <patternFill patternType="solid">
          <fgColor rgb="00ECEFF1"/>
        </patternFill>
      </fill>
    </dxf>
    <dxf>
      <font>
        <name val="Calibri"/>
        <b val="1"/>
        <color rgb="0023343B"/>
        <sz val="10"/>
      </font>
      <fill>
        <patternFill patternType="solid">
          <fgColor rgb="00F4B183"/>
        </patternFill>
      </fill>
    </dxf>
    <dxf>
      <border>
        <left style="medium">
          <color rgb="00C00000"/>
        </left>
        <right style="medium">
          <color rgb="00C00000"/>
        </right>
        <top style="medium">
          <color rgb="00C00000"/>
        </top>
        <bottom style="medium">
          <color rgb="00C00000"/>
        </bottom>
      </border>
    </dxf>
    <dxf>
      <font>
        <name val="Calibri"/>
        <b val="1"/>
        <color rgb="00C6532F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D22"/>
  <sheetViews>
    <sheetView showGridLines="0" zoomScale="95" workbookViewId="0">
      <selection activeCell="A1" sqref="A1"/>
    </sheetView>
  </sheetViews>
  <sheetFormatPr baseColWidth="8" defaultRowHeight="15"/>
  <cols>
    <col width="49" customWidth="1" min="1" max="1"/>
    <col width="46" customWidth="1" min="2" max="2"/>
    <col width="4" customWidth="1" min="3" max="3"/>
    <col width="4" customWidth="1" min="4" max="4"/>
  </cols>
  <sheetData>
    <row r="1" ht="30" customHeight="1">
      <c r="A1" s="1" t="inlineStr">
        <is>
          <t>HVAC Filter Replacement Schedule Summary</t>
        </is>
      </c>
      <c r="B1" s="25" t="n"/>
      <c r="C1" s="25" t="n"/>
      <c r="D1" s="26" t="n"/>
    </row>
    <row r="2" ht="30" customHeight="1">
      <c r="A2" s="2" t="inlineStr">
        <is>
          <t>Derived indicators update from the Setup, Filter Schedule, and Filter Stock sheets.</t>
        </is>
      </c>
    </row>
    <row r="3" ht="34" customHeight="1">
      <c r="A3" s="3" t="inlineStr">
        <is>
          <t>Current Alert</t>
        </is>
      </c>
      <c r="B3" s="4">
        <f>IF(OR($B$9&gt;0,$B$13&gt;0,$B$14&gt;0,$B$16&gt;0,$B$17&gt;0,$B$18&gt;0,$B$19&gt;0),"Review schedule and stock exceptions.","No current schedule or stock exceptions.")</f>
        <v/>
      </c>
      <c r="C3" s="4" t="n"/>
      <c r="D3" s="4" t="n"/>
    </row>
    <row r="4">
      <c r="A4" s="3" t="inlineStr">
        <is>
          <t>Planning Dates</t>
        </is>
      </c>
      <c r="B4" s="3" t="inlineStr">
        <is>
          <t>Value</t>
        </is>
      </c>
    </row>
    <row r="5" ht="24" customHeight="1">
      <c r="A5" s="5" t="inlineStr">
        <is>
          <t>As of Date</t>
        </is>
      </c>
      <c r="B5" s="6">
        <f>Setup!$B$3</f>
        <v/>
      </c>
    </row>
    <row r="6" ht="24" customHeight="1">
      <c r="A6" s="7" t="inlineStr">
        <is>
          <t>Plan Through Date</t>
        </is>
      </c>
      <c r="B6" s="6">
        <f>IF(OR(Setup!$B$3="",Setup!$B$4=""),"",Setup!$B$3+Setup!$B$4)</f>
        <v/>
      </c>
    </row>
    <row r="7">
      <c r="A7" s="3" t="inlineStr">
        <is>
          <t>Operating Indicators</t>
        </is>
      </c>
      <c r="B7" s="3" t="inlineStr">
        <is>
          <t>Current Result</t>
        </is>
      </c>
    </row>
    <row r="8" ht="24" customHeight="1">
      <c r="A8" s="7" t="inlineStr">
        <is>
          <t>Active Schedule Lines</t>
        </is>
      </c>
      <c r="B8" s="8">
        <f>COUNTIF('Filter Schedule'!$A$6:$A$155,"Yes")</f>
        <v/>
      </c>
    </row>
    <row r="9" ht="24" customHeight="1">
      <c r="A9" s="5" t="inlineStr">
        <is>
          <t>Overdue Lines</t>
        </is>
      </c>
      <c r="B9" s="8">
        <f>COUNTIF('Filter Schedule'!$O$6:$O$155,"Overdue")</f>
        <v/>
      </c>
    </row>
    <row r="10" ht="24" customHeight="1">
      <c r="A10" s="7" t="inlineStr">
        <is>
          <t>Due Today Lines</t>
        </is>
      </c>
      <c r="B10" s="8">
        <f>COUNTIF('Filter Schedule'!$O$6:$O$155,"Due today")</f>
        <v/>
      </c>
    </row>
    <row r="11" ht="24" customHeight="1">
      <c r="A11" s="5" t="inlineStr">
        <is>
          <t>Due Soon Lines</t>
        </is>
      </c>
      <c r="B11" s="8">
        <f>COUNTIF('Filter Schedule'!$O$6:$O$155,"Due soon")</f>
        <v/>
      </c>
    </row>
    <row r="12" ht="24" customHeight="1">
      <c r="A12" s="7" t="inlineStr">
        <is>
          <t>Scheduled Later Lines</t>
        </is>
      </c>
      <c r="B12" s="8">
        <f>COUNTIF('Filter Schedule'!$O$6:$O$155,"Scheduled later")</f>
        <v/>
      </c>
    </row>
    <row r="13" ht="24" customHeight="1">
      <c r="A13" s="5" t="inlineStr">
        <is>
          <t>Missing Setup Lines</t>
        </is>
      </c>
      <c r="B13" s="8">
        <f>COUNTIF('Filter Schedule'!$O$6:$O$155,"Missing setup")+COUNTIF('Filter Schedule'!$O$6:$O$155,"Setup missing")</f>
        <v/>
      </c>
    </row>
    <row r="14" ht="24" customHeight="1">
      <c r="A14" s="7" t="inlineStr">
        <is>
          <t>Future-Date Warnings</t>
        </is>
      </c>
      <c r="B14" s="8">
        <f>COUNTIF('Filter Schedule'!$O$6:$O$155,"Check future date")</f>
        <v/>
      </c>
    </row>
    <row r="15" ht="24" customHeight="1">
      <c r="A15" s="5" t="inlineStr">
        <is>
          <t>Filters Needed Through Plan Date</t>
        </is>
      </c>
      <c r="B15" s="8">
        <f>SUMIFS('Filter Schedule'!$J$6:$J$155,'Filter Schedule'!$O$6:$O$155,"Overdue")+SUMIFS('Filter Schedule'!$J$6:$J$155,'Filter Schedule'!$O$6:$O$155,"Due today")+SUMIFS('Filter Schedule'!$J$6:$J$155,'Filter Schedule'!$O$6:$O$155,"Due soon")</f>
        <v/>
      </c>
    </row>
    <row r="16" ht="24" customHeight="1">
      <c r="A16" s="7" t="inlineStr">
        <is>
          <t>Filter Specifications Short for Planned Changes</t>
        </is>
      </c>
      <c r="B16" s="8">
        <f>COUNTIF('Filter Stock'!$K$6:$K$105,"Short for planned changes")</f>
        <v/>
      </c>
    </row>
    <row r="17" ht="24" customHeight="1">
      <c r="A17" s="5" t="inlineStr">
        <is>
          <t>Filter Specifications Below Reorder Point</t>
        </is>
      </c>
      <c r="B17" s="8">
        <f>COUNTIF('Filter Stock'!$K$6:$K$105,"Below reorder point")</f>
        <v/>
      </c>
    </row>
    <row r="18" ht="24" customHeight="1">
      <c r="A18" s="7" t="inlineStr">
        <is>
          <t>Active Lines with No Stock Record</t>
        </is>
      </c>
      <c r="B18" s="8">
        <f>COUNTIF('Filter Schedule'!$Q$6:$Q$155,"Not stocked")</f>
        <v/>
      </c>
    </row>
    <row r="19" ht="24" customHeight="1">
      <c r="A19" s="5" t="inlineStr">
        <is>
          <t>Stock Rows with Duplicate Specifications</t>
        </is>
      </c>
      <c r="B19" s="8">
        <f>SUMPRODUCT(--('Filter Stock'!$A$6:$A$105&lt;&gt;""),--(COUNTIF('Filter Stock'!$A$6:$A$105,'Filter Stock'!$A$6:$A$105)&gt;1))</f>
        <v/>
      </c>
    </row>
    <row r="20"/>
    <row r="21"/>
    <row r="22" ht="42" customHeight="1">
      <c r="A22" s="2" t="inlineStr">
        <is>
          <t>Use this workbook for administrative scheduling and stock planning only. Review contractor-supplied information before scheduling work.</t>
        </is>
      </c>
    </row>
  </sheetData>
  <mergeCells count="1">
    <mergeCell ref="A1:D1"/>
  </mergeCells>
  <conditionalFormatting sqref="B3:D3">
    <cfRule type="expression" priority="1" dxfId="0" stopIfTrue="1">
      <formula>$B$3="Review schedule and stock exceptions."</formula>
    </cfRule>
    <cfRule type="expression" priority="2" dxfId="1" stopIfTrue="1">
      <formula>$B$3="No current schedule or stock exceptions."</formula>
    </cfRule>
  </conditionalFormatting>
  <pageMargins left="0.75" right="0.75" top="1" bottom="1" header="0.5" footer="0.5"/>
  <pageSetup orientation="portrait" paperSize="1" fitToHeight="0" fitToWidth="1"/>
  <headerFooter>
    <oddHeader/>
    <oddFooter>&amp;C&amp;8 &amp;K66777DAdministrative scheduling and stock planning only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R155"/>
  <sheetViews>
    <sheetView showGridLines="0" zoomScale="7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4" customWidth="1" min="3" max="3"/>
    <col width="20" customWidth="1" min="4" max="4"/>
    <col width="13" customWidth="1" min="5" max="5"/>
    <col width="13" customWidth="1" min="6" max="6"/>
    <col width="14" customWidth="1" min="7" max="7"/>
    <col width="11" customWidth="1" min="8" max="8"/>
    <col width="20" customWidth="1" min="9" max="9"/>
    <col width="12" customWidth="1" min="10" max="10"/>
    <col width="16" customWidth="1" min="11" max="11"/>
    <col width="14" customWidth="1" min="12" max="12"/>
    <col width="14" customWidth="1" min="13" max="13"/>
    <col width="12" customWidth="1" min="14" max="14"/>
    <col width="19" customWidth="1" min="15" max="15"/>
    <col width="46" customWidth="1" min="16" max="16"/>
    <col width="25" customWidth="1" min="17" max="17"/>
    <col width="34" customWidth="1" min="18" max="18"/>
  </cols>
  <sheetData>
    <row r="1" ht="30" customHeight="1">
      <c r="A1" s="1" t="inlineStr">
        <is>
          <t>Filter Schedule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5" t="n"/>
      <c r="N1" s="25" t="n"/>
      <c r="O1" s="25" t="n"/>
      <c r="P1" s="25" t="n"/>
      <c r="Q1" s="25" t="n"/>
      <c r="R1" s="26" t="n"/>
    </row>
    <row r="2" ht="40" customHeight="1">
      <c r="A2" s="3" t="inlineStr">
        <is>
          <t>Purpose</t>
        </is>
      </c>
      <c r="B2" s="2" t="inlineStr">
        <is>
          <t>Maintain contractor-supplied filter replacement dates and administrative intervals. Use the filters in row 5 to review due dates and stock alerts.</t>
        </is>
      </c>
    </row>
    <row r="3" ht="25" customHeight="1">
      <c r="A3" s="9" t="inlineStr">
        <is>
          <t>Legend</t>
        </is>
      </c>
      <c r="B3" s="5" t="inlineStr">
        <is>
          <t>User input</t>
        </is>
      </c>
      <c r="C3" s="10" t="inlineStr">
        <is>
          <t>Calculated</t>
        </is>
      </c>
      <c r="D3" s="7" t="inlineStr">
        <is>
          <t>Negative days mean the filter is overdue.</t>
        </is>
      </c>
    </row>
    <row r="4"/>
    <row r="5" ht="42" customHeight="1">
      <c r="A5" s="11" t="inlineStr">
        <is>
          <t>Active</t>
        </is>
      </c>
      <c r="B5" s="11" t="inlineStr">
        <is>
          <t>Site</t>
        </is>
      </c>
      <c r="C5" s="11" t="inlineStr">
        <is>
          <t>Unit Tag</t>
        </is>
      </c>
      <c r="D5" s="11" t="inlineStr">
        <is>
          <t>Area Served</t>
        </is>
      </c>
      <c r="E5" s="11" t="inlineStr">
        <is>
          <t>Nominal Width (inches)</t>
        </is>
      </c>
      <c r="F5" s="11" t="inlineStr">
        <is>
          <t>Nominal Height (inches)</t>
        </is>
      </c>
      <c r="G5" s="11" t="inlineStr">
        <is>
          <t>Nominal Thickness (inches)</t>
        </is>
      </c>
      <c r="H5" s="11" t="inlineStr">
        <is>
          <t>MERV Rating</t>
        </is>
      </c>
      <c r="I5" s="11" t="inlineStr">
        <is>
          <t>Filter Style</t>
        </is>
      </c>
      <c r="J5" s="11" t="inlineStr">
        <is>
          <t>Filters per Change</t>
        </is>
      </c>
      <c r="K5" s="11" t="inlineStr">
        <is>
          <t>Replacement Frequency (days)</t>
        </is>
      </c>
      <c r="L5" s="11" t="inlineStr">
        <is>
          <t>Last Replaced Date</t>
        </is>
      </c>
      <c r="M5" s="11" t="inlineStr">
        <is>
          <t>Next Due Date</t>
        </is>
      </c>
      <c r="N5" s="11" t="inlineStr">
        <is>
          <t>Days Until Due</t>
        </is>
      </c>
      <c r="O5" s="11" t="inlineStr">
        <is>
          <t>Schedule Status</t>
        </is>
      </c>
      <c r="P5" s="11" t="inlineStr">
        <is>
          <t>Filter Specification</t>
        </is>
      </c>
      <c r="Q5" s="11" t="inlineStr">
        <is>
          <t>Stock Alert</t>
        </is>
      </c>
      <c r="R5" s="11" t="inlineStr">
        <is>
          <t>Notes</t>
        </is>
      </c>
    </row>
    <row r="6" ht="24" customHeight="1">
      <c r="A6" s="12" t="inlineStr">
        <is>
          <t>Yes</t>
        </is>
      </c>
      <c r="B6" s="5" t="inlineStr">
        <is>
          <t>Maple Demo Office</t>
        </is>
      </c>
      <c r="C6" s="5" t="inlineStr">
        <is>
          <t>RTU-01</t>
        </is>
      </c>
      <c r="D6" s="5" t="inlineStr">
        <is>
          <t>Lobby</t>
        </is>
      </c>
      <c r="E6" s="27" t="n">
        <v>16</v>
      </c>
      <c r="F6" s="27" t="n">
        <v>20</v>
      </c>
      <c r="G6" s="27" t="n">
        <v>1</v>
      </c>
      <c r="H6" s="14" t="n">
        <v>8</v>
      </c>
      <c r="I6" s="5" t="inlineStr">
        <is>
          <t>Pleated</t>
        </is>
      </c>
      <c r="J6" s="14" t="n">
        <v>2</v>
      </c>
      <c r="K6" s="14" t="n">
        <v>30</v>
      </c>
      <c r="L6" s="15" t="n">
        <v>46244</v>
      </c>
      <c r="M6" s="16">
        <f>IF(OR($A6&lt;&gt;"Yes",NOT(ISNUMBER($L6)),NOT(ISNUMBER($K6))),"",$L6+$K6)</f>
        <v/>
      </c>
      <c r="N6" s="17">
        <f>IF(OR($M6="",Setup!$B$3=""),"",$M6-Setup!$B$3)</f>
        <v/>
      </c>
      <c r="O6" s="18">
        <f>IF($A6="","",IF($A6="No","Inactive",IF(OR(Setup!$B$3="",Setup!$B$4=""),"Setup missing",IF(OR($B6="",$C6="",COUNT($E6:$H6)&lt;4,$I6="",NOT(ISNUMBER($J6)),NOT(ISNUMBER($K6)),NOT(ISNUMBER($L6))),"Missing setup",IF($L6&gt;Setup!$B$3,"Check future date",IF($M6&lt;Setup!$B$3,"Overdue",IF($M6=Setup!$B$3,"Due today",IF($M6&lt;=Setup!$B$3+Setup!$B$4,"Due soon","Scheduled later"))))))))</f>
        <v/>
      </c>
      <c r="P6" s="10">
        <f>IF(OR(COUNT($E6:$H6)&lt;4,$I6=""),"",TEXT($E6,"0.##")&amp;" x "&amp;TEXT($F6,"0.##")&amp;" x "&amp;TEXT($G6,"0.##")&amp;" inches, MERV "&amp;TEXT($H6,"0")&amp;", "&amp;$I6)</f>
        <v/>
      </c>
      <c r="Q6" s="10">
        <f>IF(OR($A6&lt;&gt;"Yes",$P6="",$O6="Missing setup",$O6="Setup missing",$O6="Check future date"),"",IFERROR(IF(INDEX('Filter Stock'!$K$6:$K$105,MATCH($P6,'Filter Stock'!$A$6:$A$105,0))="","Stock data missing",INDEX('Filter Stock'!$K$6:$K$105,MATCH($P6,'Filter Stock'!$A$6:$A$105,0))),"Not stocked"))</f>
        <v/>
      </c>
      <c r="R6" s="5" t="n"/>
    </row>
    <row r="7" ht="24" customHeight="1">
      <c r="A7" s="12" t="inlineStr">
        <is>
          <t>Yes</t>
        </is>
      </c>
      <c r="B7" s="5" t="inlineStr">
        <is>
          <t>Maple Demo Office</t>
        </is>
      </c>
      <c r="C7" s="5" t="inlineStr">
        <is>
          <t>RTU-02</t>
        </is>
      </c>
      <c r="D7" s="5" t="inlineStr">
        <is>
          <t>Open Office</t>
        </is>
      </c>
      <c r="E7" s="27" t="n">
        <v>16</v>
      </c>
      <c r="F7" s="27" t="n">
        <v>20</v>
      </c>
      <c r="G7" s="27" t="n">
        <v>1</v>
      </c>
      <c r="H7" s="14" t="n">
        <v>8</v>
      </c>
      <c r="I7" s="5" t="inlineStr">
        <is>
          <t>Pleated</t>
        </is>
      </c>
      <c r="J7" s="14" t="n">
        <v>1</v>
      </c>
      <c r="K7" s="14" t="n">
        <v>30</v>
      </c>
      <c r="L7" s="15" t="n">
        <v>46254</v>
      </c>
      <c r="M7" s="16">
        <f>IF(OR($A7&lt;&gt;"Yes",NOT(ISNUMBER($L7)),NOT(ISNUMBER($K7))),"",$L7+$K7)</f>
        <v/>
      </c>
      <c r="N7" s="17">
        <f>IF(OR($M7="",Setup!$B$3=""),"",$M7-Setup!$B$3)</f>
        <v/>
      </c>
      <c r="O7" s="18">
        <f>IF($A7="","",IF($A7="No","Inactive",IF(OR(Setup!$B$3="",Setup!$B$4=""),"Setup missing",IF(OR($B7="",$C7="",COUNT($E7:$H7)&lt;4,$I7="",NOT(ISNUMBER($J7)),NOT(ISNUMBER($K7)),NOT(ISNUMBER($L7))),"Missing setup",IF($L7&gt;Setup!$B$3,"Check future date",IF($M7&lt;Setup!$B$3,"Overdue",IF($M7=Setup!$B$3,"Due today",IF($M7&lt;=Setup!$B$3+Setup!$B$4,"Due soon","Scheduled later"))))))))</f>
        <v/>
      </c>
      <c r="P7" s="10">
        <f>IF(OR(COUNT($E7:$H7)&lt;4,$I7=""),"",TEXT($E7,"0.##")&amp;" x "&amp;TEXT($F7,"0.##")&amp;" x "&amp;TEXT($G7,"0.##")&amp;" inches, MERV "&amp;TEXT($H7,"0")&amp;", "&amp;$I7)</f>
        <v/>
      </c>
      <c r="Q7" s="10">
        <f>IF(OR($A7&lt;&gt;"Yes",$P7="",$O7="Missing setup",$O7="Setup missing",$O7="Check future date"),"",IFERROR(IF(INDEX('Filter Stock'!$K$6:$K$105,MATCH($P7,'Filter Stock'!$A$6:$A$105,0))="","Stock data missing",INDEX('Filter Stock'!$K$6:$K$105,MATCH($P7,'Filter Stock'!$A$6:$A$105,0))),"Not stocked"))</f>
        <v/>
      </c>
      <c r="R7" s="5" t="n"/>
    </row>
    <row r="8" ht="24" customHeight="1">
      <c r="A8" s="12" t="inlineStr">
        <is>
          <t>Yes</t>
        </is>
      </c>
      <c r="B8" s="5" t="inlineStr">
        <is>
          <t>Cedar Training Suite</t>
        </is>
      </c>
      <c r="C8" s="5" t="inlineStr">
        <is>
          <t>AHU-01</t>
        </is>
      </c>
      <c r="D8" s="5" t="inlineStr">
        <is>
          <t>Classroom</t>
        </is>
      </c>
      <c r="E8" s="27" t="n">
        <v>16</v>
      </c>
      <c r="F8" s="27" t="n">
        <v>20</v>
      </c>
      <c r="G8" s="27" t="n">
        <v>1</v>
      </c>
      <c r="H8" s="14" t="n">
        <v>8</v>
      </c>
      <c r="I8" s="5" t="inlineStr">
        <is>
          <t>Pleated</t>
        </is>
      </c>
      <c r="J8" s="14" t="n">
        <v>2</v>
      </c>
      <c r="K8" s="14" t="n">
        <v>60</v>
      </c>
      <c r="L8" s="15" t="n">
        <v>46249</v>
      </c>
      <c r="M8" s="16">
        <f>IF(OR($A8&lt;&gt;"Yes",NOT(ISNUMBER($L8)),NOT(ISNUMBER($K8))),"",$L8+$K8)</f>
        <v/>
      </c>
      <c r="N8" s="17">
        <f>IF(OR($M8="",Setup!$B$3=""),"",$M8-Setup!$B$3)</f>
        <v/>
      </c>
      <c r="O8" s="18">
        <f>IF($A8="","",IF($A8="No","Inactive",IF(OR(Setup!$B$3="",Setup!$B$4=""),"Setup missing",IF(OR($B8="",$C8="",COUNT($E8:$H8)&lt;4,$I8="",NOT(ISNUMBER($J8)),NOT(ISNUMBER($K8)),NOT(ISNUMBER($L8))),"Missing setup",IF($L8&gt;Setup!$B$3,"Check future date",IF($M8&lt;Setup!$B$3,"Overdue",IF($M8=Setup!$B$3,"Due today",IF($M8&lt;=Setup!$B$3+Setup!$B$4,"Due soon","Scheduled later"))))))))</f>
        <v/>
      </c>
      <c r="P8" s="10">
        <f>IF(OR(COUNT($E8:$H8)&lt;4,$I8=""),"",TEXT($E8,"0.##")&amp;" x "&amp;TEXT($F8,"0.##")&amp;" x "&amp;TEXT($G8,"0.##")&amp;" inches, MERV "&amp;TEXT($H8,"0")&amp;", "&amp;$I8)</f>
        <v/>
      </c>
      <c r="Q8" s="10">
        <f>IF(OR($A8&lt;&gt;"Yes",$P8="",$O8="Missing setup",$O8="Setup missing",$O8="Check future date"),"",IFERROR(IF(INDEX('Filter Stock'!$K$6:$K$105,MATCH($P8,'Filter Stock'!$A$6:$A$105,0))="","Stock data missing",INDEX('Filter Stock'!$K$6:$K$105,MATCH($P8,'Filter Stock'!$A$6:$A$105,0))),"Not stocked"))</f>
        <v/>
      </c>
      <c r="R8" s="5" t="n"/>
    </row>
    <row r="9" ht="24" customHeight="1">
      <c r="A9" s="12" t="inlineStr">
        <is>
          <t>Yes</t>
        </is>
      </c>
      <c r="B9" s="5" t="inlineStr">
        <is>
          <t>Pine Example Warehouse</t>
        </is>
      </c>
      <c r="C9" s="5" t="inlineStr">
        <is>
          <t>MAU-01</t>
        </is>
      </c>
      <c r="D9" s="5" t="inlineStr">
        <is>
          <t>Shipping Area</t>
        </is>
      </c>
      <c r="E9" s="27" t="n">
        <v>20</v>
      </c>
      <c r="F9" s="27" t="n">
        <v>25</v>
      </c>
      <c r="G9" s="27" t="n">
        <v>2</v>
      </c>
      <c r="H9" s="14" t="n">
        <v>11</v>
      </c>
      <c r="I9" s="5" t="inlineStr">
        <is>
          <t>Pleated</t>
        </is>
      </c>
      <c r="J9" s="14" t="n">
        <v>4</v>
      </c>
      <c r="K9" s="14" t="n">
        <v>60</v>
      </c>
      <c r="L9" s="15" t="n">
        <v>46217</v>
      </c>
      <c r="M9" s="16">
        <f>IF(OR($A9&lt;&gt;"Yes",NOT(ISNUMBER($L9)),NOT(ISNUMBER($K9))),"",$L9+$K9)</f>
        <v/>
      </c>
      <c r="N9" s="17">
        <f>IF(OR($M9="",Setup!$B$3=""),"",$M9-Setup!$B$3)</f>
        <v/>
      </c>
      <c r="O9" s="18">
        <f>IF($A9="","",IF($A9="No","Inactive",IF(OR(Setup!$B$3="",Setup!$B$4=""),"Setup missing",IF(OR($B9="",$C9="",COUNT($E9:$H9)&lt;4,$I9="",NOT(ISNUMBER($J9)),NOT(ISNUMBER($K9)),NOT(ISNUMBER($L9))),"Missing setup",IF($L9&gt;Setup!$B$3,"Check future date",IF($M9&lt;Setup!$B$3,"Overdue",IF($M9=Setup!$B$3,"Due today",IF($M9&lt;=Setup!$B$3+Setup!$B$4,"Due soon","Scheduled later"))))))))</f>
        <v/>
      </c>
      <c r="P9" s="10">
        <f>IF(OR(COUNT($E9:$H9)&lt;4,$I9=""),"",TEXT($E9,"0.##")&amp;" x "&amp;TEXT($F9,"0.##")&amp;" x "&amp;TEXT($G9,"0.##")&amp;" inches, MERV "&amp;TEXT($H9,"0")&amp;", "&amp;$I9)</f>
        <v/>
      </c>
      <c r="Q9" s="10">
        <f>IF(OR($A9&lt;&gt;"Yes",$P9="",$O9="Missing setup",$O9="Setup missing",$O9="Check future date"),"",IFERROR(IF(INDEX('Filter Stock'!$K$6:$K$105,MATCH($P9,'Filter Stock'!$A$6:$A$105,0))="","Stock data missing",INDEX('Filter Stock'!$K$6:$K$105,MATCH($P9,'Filter Stock'!$A$6:$A$105,0))),"Not stocked"))</f>
        <v/>
      </c>
      <c r="R9" s="5" t="n"/>
    </row>
    <row r="10" ht="24" customHeight="1">
      <c r="A10" s="12" t="inlineStr">
        <is>
          <t>Yes</t>
        </is>
      </c>
      <c r="B10" s="5" t="inlineStr">
        <is>
          <t>Harbor Sample Retail</t>
        </is>
      </c>
      <c r="C10" s="5" t="inlineStr">
        <is>
          <t>RTU-01</t>
        </is>
      </c>
      <c r="D10" s="5" t="inlineStr">
        <is>
          <t>Sales Floor</t>
        </is>
      </c>
      <c r="E10" s="27" t="n">
        <v>20</v>
      </c>
      <c r="F10" s="27" t="n">
        <v>25</v>
      </c>
      <c r="G10" s="27" t="n">
        <v>2</v>
      </c>
      <c r="H10" s="14" t="n">
        <v>11</v>
      </c>
      <c r="I10" s="5" t="inlineStr">
        <is>
          <t>Pleated</t>
        </is>
      </c>
      <c r="J10" s="14" t="n">
        <v>2</v>
      </c>
      <c r="K10" s="14" t="n">
        <v>30</v>
      </c>
      <c r="L10" s="15" t="n">
        <v>46235</v>
      </c>
      <c r="M10" s="16">
        <f>IF(OR($A10&lt;&gt;"Yes",NOT(ISNUMBER($L10)),NOT(ISNUMBER($K10))),"",$L10+$K10)</f>
        <v/>
      </c>
      <c r="N10" s="17">
        <f>IF(OR($M10="",Setup!$B$3=""),"",$M10-Setup!$B$3)</f>
        <v/>
      </c>
      <c r="O10" s="18">
        <f>IF($A10="","",IF($A10="No","Inactive",IF(OR(Setup!$B$3="",Setup!$B$4=""),"Setup missing",IF(OR($B10="",$C10="",COUNT($E10:$H10)&lt;4,$I10="",NOT(ISNUMBER($J10)),NOT(ISNUMBER($K10)),NOT(ISNUMBER($L10))),"Missing setup",IF($L10&gt;Setup!$B$3,"Check future date",IF($M10&lt;Setup!$B$3,"Overdue",IF($M10=Setup!$B$3,"Due today",IF($M10&lt;=Setup!$B$3+Setup!$B$4,"Due soon","Scheduled later"))))))))</f>
        <v/>
      </c>
      <c r="P10" s="10">
        <f>IF(OR(COUNT($E10:$H10)&lt;4,$I10=""),"",TEXT($E10,"0.##")&amp;" x "&amp;TEXT($F10,"0.##")&amp;" x "&amp;TEXT($G10,"0.##")&amp;" inches, MERV "&amp;TEXT($H10,"0")&amp;", "&amp;$I10)</f>
        <v/>
      </c>
      <c r="Q10" s="10">
        <f>IF(OR($A10&lt;&gt;"Yes",$P10="",$O10="Missing setup",$O10="Setup missing",$O10="Check future date"),"",IFERROR(IF(INDEX('Filter Stock'!$K$6:$K$105,MATCH($P10,'Filter Stock'!$A$6:$A$105,0))="","Stock data missing",INDEX('Filter Stock'!$K$6:$K$105,MATCH($P10,'Filter Stock'!$A$6:$A$105,0))),"Not stocked"))</f>
        <v/>
      </c>
      <c r="R10" s="5" t="n"/>
    </row>
    <row r="11" ht="24" customHeight="1">
      <c r="A11" s="12" t="inlineStr">
        <is>
          <t>Yes</t>
        </is>
      </c>
      <c r="B11" s="5" t="inlineStr">
        <is>
          <t>Harbor Sample Retail</t>
        </is>
      </c>
      <c r="C11" s="5" t="inlineStr">
        <is>
          <t>RTU-02</t>
        </is>
      </c>
      <c r="D11" s="5" t="inlineStr">
        <is>
          <t>Stock Room</t>
        </is>
      </c>
      <c r="E11" s="27" t="n">
        <v>20</v>
      </c>
      <c r="F11" s="27" t="n">
        <v>25</v>
      </c>
      <c r="G11" s="27" t="n">
        <v>2</v>
      </c>
      <c r="H11" s="14" t="n">
        <v>11</v>
      </c>
      <c r="I11" s="5" t="inlineStr">
        <is>
          <t>Pleated</t>
        </is>
      </c>
      <c r="J11" s="14" t="n">
        <v>1</v>
      </c>
      <c r="K11" s="14" t="n">
        <v>30</v>
      </c>
      <c r="L11" s="15" t="n"/>
      <c r="M11" s="16">
        <f>IF(OR($A11&lt;&gt;"Yes",NOT(ISNUMBER($L11)),NOT(ISNUMBER($K11))),"",$L11+$K11)</f>
        <v/>
      </c>
      <c r="N11" s="17">
        <f>IF(OR($M11="",Setup!$B$3=""),"",$M11-Setup!$B$3)</f>
        <v/>
      </c>
      <c r="O11" s="18">
        <f>IF($A11="","",IF($A11="No","Inactive",IF(OR(Setup!$B$3="",Setup!$B$4=""),"Setup missing",IF(OR($B11="",$C11="",COUNT($E11:$H11)&lt;4,$I11="",NOT(ISNUMBER($J11)),NOT(ISNUMBER($K11)),NOT(ISNUMBER($L11))),"Missing setup",IF($L11&gt;Setup!$B$3,"Check future date",IF($M11&lt;Setup!$B$3,"Overdue",IF($M11=Setup!$B$3,"Due today",IF($M11&lt;=Setup!$B$3+Setup!$B$4,"Due soon","Scheduled later"))))))))</f>
        <v/>
      </c>
      <c r="P11" s="10">
        <f>IF(OR(COUNT($E11:$H11)&lt;4,$I11=""),"",TEXT($E11,"0.##")&amp;" x "&amp;TEXT($F11,"0.##")&amp;" x "&amp;TEXT($G11,"0.##")&amp;" inches, MERV "&amp;TEXT($H11,"0")&amp;", "&amp;$I11)</f>
        <v/>
      </c>
      <c r="Q11" s="10">
        <f>IF(OR($A11&lt;&gt;"Yes",$P11="",$O11="Missing setup",$O11="Setup missing",$O11="Check future date"),"",IFERROR(IF(INDEX('Filter Stock'!$K$6:$K$105,MATCH($P11,'Filter Stock'!$A$6:$A$105,0))="","Stock data missing",INDEX('Filter Stock'!$K$6:$K$105,MATCH($P11,'Filter Stock'!$A$6:$A$105,0))),"Not stocked"))</f>
        <v/>
      </c>
      <c r="R11" s="5" t="n"/>
    </row>
    <row r="12" ht="24" customHeight="1">
      <c r="A12" s="12" t="inlineStr">
        <is>
          <t>Yes</t>
        </is>
      </c>
      <c r="B12" s="5" t="inlineStr">
        <is>
          <t>Birch Demo Office</t>
        </is>
      </c>
      <c r="C12" s="5" t="inlineStr">
        <is>
          <t>AHU-01</t>
        </is>
      </c>
      <c r="D12" s="5" t="inlineStr">
        <is>
          <t>Meeting Area</t>
        </is>
      </c>
      <c r="E12" s="27" t="n">
        <v>24</v>
      </c>
      <c r="F12" s="27" t="n">
        <v>24</v>
      </c>
      <c r="G12" s="27" t="n">
        <v>2</v>
      </c>
      <c r="H12" s="14" t="n">
        <v>13</v>
      </c>
      <c r="I12" s="5" t="inlineStr">
        <is>
          <t>Pleated</t>
        </is>
      </c>
      <c r="J12" s="14" t="n">
        <v>2</v>
      </c>
      <c r="K12" s="14" t="n">
        <v>60</v>
      </c>
      <c r="L12" s="15" t="n">
        <v>46223</v>
      </c>
      <c r="M12" s="16">
        <f>IF(OR($A12&lt;&gt;"Yes",NOT(ISNUMBER($L12)),NOT(ISNUMBER($K12))),"",$L12+$K12)</f>
        <v/>
      </c>
      <c r="N12" s="17">
        <f>IF(OR($M12="",Setup!$B$3=""),"",$M12-Setup!$B$3)</f>
        <v/>
      </c>
      <c r="O12" s="18">
        <f>IF($A12="","",IF($A12="No","Inactive",IF(OR(Setup!$B$3="",Setup!$B$4=""),"Setup missing",IF(OR($B12="",$C12="",COUNT($E12:$H12)&lt;4,$I12="",NOT(ISNUMBER($J12)),NOT(ISNUMBER($K12)),NOT(ISNUMBER($L12))),"Missing setup",IF($L12&gt;Setup!$B$3,"Check future date",IF($M12&lt;Setup!$B$3,"Overdue",IF($M12=Setup!$B$3,"Due today",IF($M12&lt;=Setup!$B$3+Setup!$B$4,"Due soon","Scheduled later"))))))))</f>
        <v/>
      </c>
      <c r="P12" s="10">
        <f>IF(OR(COUNT($E12:$H12)&lt;4,$I12=""),"",TEXT($E12,"0.##")&amp;" x "&amp;TEXT($F12,"0.##")&amp;" x "&amp;TEXT($G12,"0.##")&amp;" inches, MERV "&amp;TEXT($H12,"0")&amp;", "&amp;$I12)</f>
        <v/>
      </c>
      <c r="Q12" s="10">
        <f>IF(OR($A12&lt;&gt;"Yes",$P12="",$O12="Missing setup",$O12="Setup missing",$O12="Check future date"),"",IFERROR(IF(INDEX('Filter Stock'!$K$6:$K$105,MATCH($P12,'Filter Stock'!$A$6:$A$105,0))="","Stock data missing",INDEX('Filter Stock'!$K$6:$K$105,MATCH($P12,'Filter Stock'!$A$6:$A$105,0))),"Not stocked"))</f>
        <v/>
      </c>
      <c r="R12" s="5" t="n"/>
    </row>
    <row r="13" ht="24" customHeight="1">
      <c r="A13" s="12" t="inlineStr">
        <is>
          <t>No</t>
        </is>
      </c>
      <c r="B13" s="5" t="inlineStr">
        <is>
          <t>Oak Test Workshop</t>
        </is>
      </c>
      <c r="C13" s="5" t="inlineStr">
        <is>
          <t>RTU-03</t>
        </is>
      </c>
      <c r="D13" s="5" t="inlineStr">
        <is>
          <t>Work Bay</t>
        </is>
      </c>
      <c r="E13" s="27" t="n">
        <v>20</v>
      </c>
      <c r="F13" s="27" t="n">
        <v>25</v>
      </c>
      <c r="G13" s="27" t="n">
        <v>4</v>
      </c>
      <c r="H13" s="14" t="n">
        <v>11</v>
      </c>
      <c r="I13" s="5" t="inlineStr">
        <is>
          <t>Media Cabinet</t>
        </is>
      </c>
      <c r="J13" s="14" t="n">
        <v>2</v>
      </c>
      <c r="K13" s="14" t="n">
        <v>90</v>
      </c>
      <c r="L13" s="15" t="n">
        <v>46193</v>
      </c>
      <c r="M13" s="16">
        <f>IF(OR($A13&lt;&gt;"Yes",NOT(ISNUMBER($L13)),NOT(ISNUMBER($K13))),"",$L13+$K13)</f>
        <v/>
      </c>
      <c r="N13" s="17">
        <f>IF(OR($M13="",Setup!$B$3=""),"",$M13-Setup!$B$3)</f>
        <v/>
      </c>
      <c r="O13" s="18">
        <f>IF($A13="","",IF($A13="No","Inactive",IF(OR(Setup!$B$3="",Setup!$B$4=""),"Setup missing",IF(OR($B13="",$C13="",COUNT($E13:$H13)&lt;4,$I13="",NOT(ISNUMBER($J13)),NOT(ISNUMBER($K13)),NOT(ISNUMBER($L13))),"Missing setup",IF($L13&gt;Setup!$B$3,"Check future date",IF($M13&lt;Setup!$B$3,"Overdue",IF($M13=Setup!$B$3,"Due today",IF($M13&lt;=Setup!$B$3+Setup!$B$4,"Due soon","Scheduled later"))))))))</f>
        <v/>
      </c>
      <c r="P13" s="10">
        <f>IF(OR(COUNT($E13:$H13)&lt;4,$I13=""),"",TEXT($E13,"0.##")&amp;" x "&amp;TEXT($F13,"0.##")&amp;" x "&amp;TEXT($G13,"0.##")&amp;" inches, MERV "&amp;TEXT($H13,"0")&amp;", "&amp;$I13)</f>
        <v/>
      </c>
      <c r="Q13" s="10">
        <f>IF(OR($A13&lt;&gt;"Yes",$P13="",$O13="Missing setup",$O13="Setup missing",$O13="Check future date"),"",IFERROR(IF(INDEX('Filter Stock'!$K$6:$K$105,MATCH($P13,'Filter Stock'!$A$6:$A$105,0))="","Stock data missing",INDEX('Filter Stock'!$K$6:$K$105,MATCH($P13,'Filter Stock'!$A$6:$A$105,0))),"Not stocked"))</f>
        <v/>
      </c>
      <c r="R13" s="5" t="n"/>
    </row>
    <row r="14" ht="24" customHeight="1">
      <c r="A14" s="12" t="n"/>
      <c r="B14" s="5" t="n"/>
      <c r="C14" s="5" t="n"/>
      <c r="D14" s="5" t="n"/>
      <c r="E14" s="27" t="n"/>
      <c r="F14" s="27" t="n"/>
      <c r="G14" s="27" t="n"/>
      <c r="H14" s="14" t="n"/>
      <c r="I14" s="5" t="n"/>
      <c r="J14" s="14" t="n"/>
      <c r="K14" s="14" t="n"/>
      <c r="L14" s="15" t="n"/>
      <c r="M14" s="16">
        <f>IF(OR($A14&lt;&gt;"Yes",NOT(ISNUMBER($L14)),NOT(ISNUMBER($K14))),"",$L14+$K14)</f>
        <v/>
      </c>
      <c r="N14" s="17">
        <f>IF(OR($M14="",Setup!$B$3=""),"",$M14-Setup!$B$3)</f>
        <v/>
      </c>
      <c r="O14" s="18">
        <f>IF($A14="","",IF($A14="No","Inactive",IF(OR(Setup!$B$3="",Setup!$B$4=""),"Setup missing",IF(OR($B14="",$C14="",COUNT($E14:$H14)&lt;4,$I14="",NOT(ISNUMBER($J14)),NOT(ISNUMBER($K14)),NOT(ISNUMBER($L14))),"Missing setup",IF($L14&gt;Setup!$B$3,"Check future date",IF($M14&lt;Setup!$B$3,"Overdue",IF($M14=Setup!$B$3,"Due today",IF($M14&lt;=Setup!$B$3+Setup!$B$4,"Due soon","Scheduled later"))))))))</f>
        <v/>
      </c>
      <c r="P14" s="10">
        <f>IF(OR(COUNT($E14:$H14)&lt;4,$I14=""),"",TEXT($E14,"0.##")&amp;" x "&amp;TEXT($F14,"0.##")&amp;" x "&amp;TEXT($G14,"0.##")&amp;" inches, MERV "&amp;TEXT($H14,"0")&amp;", "&amp;$I14)</f>
        <v/>
      </c>
      <c r="Q14" s="10">
        <f>IF(OR($A14&lt;&gt;"Yes",$P14="",$O14="Missing setup",$O14="Setup missing",$O14="Check future date"),"",IFERROR(IF(INDEX('Filter Stock'!$K$6:$K$105,MATCH($P14,'Filter Stock'!$A$6:$A$105,0))="","Stock data missing",INDEX('Filter Stock'!$K$6:$K$105,MATCH($P14,'Filter Stock'!$A$6:$A$105,0))),"Not stocked"))</f>
        <v/>
      </c>
      <c r="R14" s="5" t="n"/>
    </row>
    <row r="15" ht="24" customHeight="1">
      <c r="A15" s="12" t="n"/>
      <c r="B15" s="5" t="n"/>
      <c r="C15" s="5" t="n"/>
      <c r="D15" s="5" t="n"/>
      <c r="E15" s="27" t="n"/>
      <c r="F15" s="27" t="n"/>
      <c r="G15" s="27" t="n"/>
      <c r="H15" s="14" t="n"/>
      <c r="I15" s="5" t="n"/>
      <c r="J15" s="14" t="n"/>
      <c r="K15" s="14" t="n"/>
      <c r="L15" s="15" t="n"/>
      <c r="M15" s="16">
        <f>IF(OR($A15&lt;&gt;"Yes",NOT(ISNUMBER($L15)),NOT(ISNUMBER($K15))),"",$L15+$K15)</f>
        <v/>
      </c>
      <c r="N15" s="17">
        <f>IF(OR($M15="",Setup!$B$3=""),"",$M15-Setup!$B$3)</f>
        <v/>
      </c>
      <c r="O15" s="18">
        <f>IF($A15="","",IF($A15="No","Inactive",IF(OR(Setup!$B$3="",Setup!$B$4=""),"Setup missing",IF(OR($B15="",$C15="",COUNT($E15:$H15)&lt;4,$I15="",NOT(ISNUMBER($J15)),NOT(ISNUMBER($K15)),NOT(ISNUMBER($L15))),"Missing setup",IF($L15&gt;Setup!$B$3,"Check future date",IF($M15&lt;Setup!$B$3,"Overdue",IF($M15=Setup!$B$3,"Due today",IF($M15&lt;=Setup!$B$3+Setup!$B$4,"Due soon","Scheduled later"))))))))</f>
        <v/>
      </c>
      <c r="P15" s="10">
        <f>IF(OR(COUNT($E15:$H15)&lt;4,$I15=""),"",TEXT($E15,"0.##")&amp;" x "&amp;TEXT($F15,"0.##")&amp;" x "&amp;TEXT($G15,"0.##")&amp;" inches, MERV "&amp;TEXT($H15,"0")&amp;", "&amp;$I15)</f>
        <v/>
      </c>
      <c r="Q15" s="10">
        <f>IF(OR($A15&lt;&gt;"Yes",$P15="",$O15="Missing setup",$O15="Setup missing",$O15="Check future date"),"",IFERROR(IF(INDEX('Filter Stock'!$K$6:$K$105,MATCH($P15,'Filter Stock'!$A$6:$A$105,0))="","Stock data missing",INDEX('Filter Stock'!$K$6:$K$105,MATCH($P15,'Filter Stock'!$A$6:$A$105,0))),"Not stocked"))</f>
        <v/>
      </c>
      <c r="R15" s="5" t="n"/>
    </row>
    <row r="16" ht="24" customHeight="1">
      <c r="A16" s="12" t="n"/>
      <c r="B16" s="5" t="n"/>
      <c r="C16" s="5" t="n"/>
      <c r="D16" s="5" t="n"/>
      <c r="E16" s="27" t="n"/>
      <c r="F16" s="27" t="n"/>
      <c r="G16" s="27" t="n"/>
      <c r="H16" s="14" t="n"/>
      <c r="I16" s="5" t="n"/>
      <c r="J16" s="14" t="n"/>
      <c r="K16" s="14" t="n"/>
      <c r="L16" s="15" t="n"/>
      <c r="M16" s="16">
        <f>IF(OR($A16&lt;&gt;"Yes",NOT(ISNUMBER($L16)),NOT(ISNUMBER($K16))),"",$L16+$K16)</f>
        <v/>
      </c>
      <c r="N16" s="17">
        <f>IF(OR($M16="",Setup!$B$3=""),"",$M16-Setup!$B$3)</f>
        <v/>
      </c>
      <c r="O16" s="18">
        <f>IF($A16="","",IF($A16="No","Inactive",IF(OR(Setup!$B$3="",Setup!$B$4=""),"Setup missing",IF(OR($B16="",$C16="",COUNT($E16:$H16)&lt;4,$I16="",NOT(ISNUMBER($J16)),NOT(ISNUMBER($K16)),NOT(ISNUMBER($L16))),"Missing setup",IF($L16&gt;Setup!$B$3,"Check future date",IF($M16&lt;Setup!$B$3,"Overdue",IF($M16=Setup!$B$3,"Due today",IF($M16&lt;=Setup!$B$3+Setup!$B$4,"Due soon","Scheduled later"))))))))</f>
        <v/>
      </c>
      <c r="P16" s="10">
        <f>IF(OR(COUNT($E16:$H16)&lt;4,$I16=""),"",TEXT($E16,"0.##")&amp;" x "&amp;TEXT($F16,"0.##")&amp;" x "&amp;TEXT($G16,"0.##")&amp;" inches, MERV "&amp;TEXT($H16,"0")&amp;", "&amp;$I16)</f>
        <v/>
      </c>
      <c r="Q16" s="10">
        <f>IF(OR($A16&lt;&gt;"Yes",$P16="",$O16="Missing setup",$O16="Setup missing",$O16="Check future date"),"",IFERROR(IF(INDEX('Filter Stock'!$K$6:$K$105,MATCH($P16,'Filter Stock'!$A$6:$A$105,0))="","Stock data missing",INDEX('Filter Stock'!$K$6:$K$105,MATCH($P16,'Filter Stock'!$A$6:$A$105,0))),"Not stocked"))</f>
        <v/>
      </c>
      <c r="R16" s="5" t="n"/>
    </row>
    <row r="17" ht="24" customHeight="1">
      <c r="A17" s="12" t="n"/>
      <c r="B17" s="5" t="n"/>
      <c r="C17" s="5" t="n"/>
      <c r="D17" s="5" t="n"/>
      <c r="E17" s="27" t="n"/>
      <c r="F17" s="27" t="n"/>
      <c r="G17" s="27" t="n"/>
      <c r="H17" s="14" t="n"/>
      <c r="I17" s="5" t="n"/>
      <c r="J17" s="14" t="n"/>
      <c r="K17" s="14" t="n"/>
      <c r="L17" s="15" t="n"/>
      <c r="M17" s="16">
        <f>IF(OR($A17&lt;&gt;"Yes",NOT(ISNUMBER($L17)),NOT(ISNUMBER($K17))),"",$L17+$K17)</f>
        <v/>
      </c>
      <c r="N17" s="17">
        <f>IF(OR($M17="",Setup!$B$3=""),"",$M17-Setup!$B$3)</f>
        <v/>
      </c>
      <c r="O17" s="18">
        <f>IF($A17="","",IF($A17="No","Inactive",IF(OR(Setup!$B$3="",Setup!$B$4=""),"Setup missing",IF(OR($B17="",$C17="",COUNT($E17:$H17)&lt;4,$I17="",NOT(ISNUMBER($J17)),NOT(ISNUMBER($K17)),NOT(ISNUMBER($L17))),"Missing setup",IF($L17&gt;Setup!$B$3,"Check future date",IF($M17&lt;Setup!$B$3,"Overdue",IF($M17=Setup!$B$3,"Due today",IF($M17&lt;=Setup!$B$3+Setup!$B$4,"Due soon","Scheduled later"))))))))</f>
        <v/>
      </c>
      <c r="P17" s="10">
        <f>IF(OR(COUNT($E17:$H17)&lt;4,$I17=""),"",TEXT($E17,"0.##")&amp;" x "&amp;TEXT($F17,"0.##")&amp;" x "&amp;TEXT($G17,"0.##")&amp;" inches, MERV "&amp;TEXT($H17,"0")&amp;", "&amp;$I17)</f>
        <v/>
      </c>
      <c r="Q17" s="10">
        <f>IF(OR($A17&lt;&gt;"Yes",$P17="",$O17="Missing setup",$O17="Setup missing",$O17="Check future date"),"",IFERROR(IF(INDEX('Filter Stock'!$K$6:$K$105,MATCH($P17,'Filter Stock'!$A$6:$A$105,0))="","Stock data missing",INDEX('Filter Stock'!$K$6:$K$105,MATCH($P17,'Filter Stock'!$A$6:$A$105,0))),"Not stocked"))</f>
        <v/>
      </c>
      <c r="R17" s="5" t="n"/>
    </row>
    <row r="18" ht="24" customHeight="1">
      <c r="A18" s="12" t="n"/>
      <c r="B18" s="5" t="n"/>
      <c r="C18" s="5" t="n"/>
      <c r="D18" s="5" t="n"/>
      <c r="E18" s="27" t="n"/>
      <c r="F18" s="27" t="n"/>
      <c r="G18" s="27" t="n"/>
      <c r="H18" s="14" t="n"/>
      <c r="I18" s="5" t="n"/>
      <c r="J18" s="14" t="n"/>
      <c r="K18" s="14" t="n"/>
      <c r="L18" s="15" t="n"/>
      <c r="M18" s="16">
        <f>IF(OR($A18&lt;&gt;"Yes",NOT(ISNUMBER($L18)),NOT(ISNUMBER($K18))),"",$L18+$K18)</f>
        <v/>
      </c>
      <c r="N18" s="17">
        <f>IF(OR($M18="",Setup!$B$3=""),"",$M18-Setup!$B$3)</f>
        <v/>
      </c>
      <c r="O18" s="18">
        <f>IF($A18="","",IF($A18="No","Inactive",IF(OR(Setup!$B$3="",Setup!$B$4=""),"Setup missing",IF(OR($B18="",$C18="",COUNT($E18:$H18)&lt;4,$I18="",NOT(ISNUMBER($J18)),NOT(ISNUMBER($K18)),NOT(ISNUMBER($L18))),"Missing setup",IF($L18&gt;Setup!$B$3,"Check future date",IF($M18&lt;Setup!$B$3,"Overdue",IF($M18=Setup!$B$3,"Due today",IF($M18&lt;=Setup!$B$3+Setup!$B$4,"Due soon","Scheduled later"))))))))</f>
        <v/>
      </c>
      <c r="P18" s="10">
        <f>IF(OR(COUNT($E18:$H18)&lt;4,$I18=""),"",TEXT($E18,"0.##")&amp;" x "&amp;TEXT($F18,"0.##")&amp;" x "&amp;TEXT($G18,"0.##")&amp;" inches, MERV "&amp;TEXT($H18,"0")&amp;", "&amp;$I18)</f>
        <v/>
      </c>
      <c r="Q18" s="10">
        <f>IF(OR($A18&lt;&gt;"Yes",$P18="",$O18="Missing setup",$O18="Setup missing",$O18="Check future date"),"",IFERROR(IF(INDEX('Filter Stock'!$K$6:$K$105,MATCH($P18,'Filter Stock'!$A$6:$A$105,0))="","Stock data missing",INDEX('Filter Stock'!$K$6:$K$105,MATCH($P18,'Filter Stock'!$A$6:$A$105,0))),"Not stocked"))</f>
        <v/>
      </c>
      <c r="R18" s="5" t="n"/>
    </row>
    <row r="19" ht="24" customHeight="1">
      <c r="A19" s="12" t="n"/>
      <c r="B19" s="5" t="n"/>
      <c r="C19" s="5" t="n"/>
      <c r="D19" s="5" t="n"/>
      <c r="E19" s="27" t="n"/>
      <c r="F19" s="27" t="n"/>
      <c r="G19" s="27" t="n"/>
      <c r="H19" s="14" t="n"/>
      <c r="I19" s="5" t="n"/>
      <c r="J19" s="14" t="n"/>
      <c r="K19" s="14" t="n"/>
      <c r="L19" s="15" t="n"/>
      <c r="M19" s="16">
        <f>IF(OR($A19&lt;&gt;"Yes",NOT(ISNUMBER($L19)),NOT(ISNUMBER($K19))),"",$L19+$K19)</f>
        <v/>
      </c>
      <c r="N19" s="17">
        <f>IF(OR($M19="",Setup!$B$3=""),"",$M19-Setup!$B$3)</f>
        <v/>
      </c>
      <c r="O19" s="18">
        <f>IF($A19="","",IF($A19="No","Inactive",IF(OR(Setup!$B$3="",Setup!$B$4=""),"Setup missing",IF(OR($B19="",$C19="",COUNT($E19:$H19)&lt;4,$I19="",NOT(ISNUMBER($J19)),NOT(ISNUMBER($K19)),NOT(ISNUMBER($L19))),"Missing setup",IF($L19&gt;Setup!$B$3,"Check future date",IF($M19&lt;Setup!$B$3,"Overdue",IF($M19=Setup!$B$3,"Due today",IF($M19&lt;=Setup!$B$3+Setup!$B$4,"Due soon","Scheduled later"))))))))</f>
        <v/>
      </c>
      <c r="P19" s="10">
        <f>IF(OR(COUNT($E19:$H19)&lt;4,$I19=""),"",TEXT($E19,"0.##")&amp;" x "&amp;TEXT($F19,"0.##")&amp;" x "&amp;TEXT($G19,"0.##")&amp;" inches, MERV "&amp;TEXT($H19,"0")&amp;", "&amp;$I19)</f>
        <v/>
      </c>
      <c r="Q19" s="10">
        <f>IF(OR($A19&lt;&gt;"Yes",$P19="",$O19="Missing setup",$O19="Setup missing",$O19="Check future date"),"",IFERROR(IF(INDEX('Filter Stock'!$K$6:$K$105,MATCH($P19,'Filter Stock'!$A$6:$A$105,0))="","Stock data missing",INDEX('Filter Stock'!$K$6:$K$105,MATCH($P19,'Filter Stock'!$A$6:$A$105,0))),"Not stocked"))</f>
        <v/>
      </c>
      <c r="R19" s="5" t="n"/>
    </row>
    <row r="20" ht="24" customHeight="1">
      <c r="A20" s="12" t="n"/>
      <c r="B20" s="5" t="n"/>
      <c r="C20" s="5" t="n"/>
      <c r="D20" s="5" t="n"/>
      <c r="E20" s="27" t="n"/>
      <c r="F20" s="27" t="n"/>
      <c r="G20" s="27" t="n"/>
      <c r="H20" s="14" t="n"/>
      <c r="I20" s="5" t="n"/>
      <c r="J20" s="14" t="n"/>
      <c r="K20" s="14" t="n"/>
      <c r="L20" s="15" t="n"/>
      <c r="M20" s="16">
        <f>IF(OR($A20&lt;&gt;"Yes",NOT(ISNUMBER($L20)),NOT(ISNUMBER($K20))),"",$L20+$K20)</f>
        <v/>
      </c>
      <c r="N20" s="17">
        <f>IF(OR($M20="",Setup!$B$3=""),"",$M20-Setup!$B$3)</f>
        <v/>
      </c>
      <c r="O20" s="18">
        <f>IF($A20="","",IF($A20="No","Inactive",IF(OR(Setup!$B$3="",Setup!$B$4=""),"Setup missing",IF(OR($B20="",$C20="",COUNT($E20:$H20)&lt;4,$I20="",NOT(ISNUMBER($J20)),NOT(ISNUMBER($K20)),NOT(ISNUMBER($L20))),"Missing setup",IF($L20&gt;Setup!$B$3,"Check future date",IF($M20&lt;Setup!$B$3,"Overdue",IF($M20=Setup!$B$3,"Due today",IF($M20&lt;=Setup!$B$3+Setup!$B$4,"Due soon","Scheduled later"))))))))</f>
        <v/>
      </c>
      <c r="P20" s="10">
        <f>IF(OR(COUNT($E20:$H20)&lt;4,$I20=""),"",TEXT($E20,"0.##")&amp;" x "&amp;TEXT($F20,"0.##")&amp;" x "&amp;TEXT($G20,"0.##")&amp;" inches, MERV "&amp;TEXT($H20,"0")&amp;", "&amp;$I20)</f>
        <v/>
      </c>
      <c r="Q20" s="10">
        <f>IF(OR($A20&lt;&gt;"Yes",$P20="",$O20="Missing setup",$O20="Setup missing",$O20="Check future date"),"",IFERROR(IF(INDEX('Filter Stock'!$K$6:$K$105,MATCH($P20,'Filter Stock'!$A$6:$A$105,0))="","Stock data missing",INDEX('Filter Stock'!$K$6:$K$105,MATCH($P20,'Filter Stock'!$A$6:$A$105,0))),"Not stocked"))</f>
        <v/>
      </c>
      <c r="R20" s="5" t="n"/>
    </row>
    <row r="21" ht="24" customHeight="1">
      <c r="A21" s="12" t="n"/>
      <c r="B21" s="5" t="n"/>
      <c r="C21" s="5" t="n"/>
      <c r="D21" s="5" t="n"/>
      <c r="E21" s="27" t="n"/>
      <c r="F21" s="27" t="n"/>
      <c r="G21" s="27" t="n"/>
      <c r="H21" s="14" t="n"/>
      <c r="I21" s="5" t="n"/>
      <c r="J21" s="14" t="n"/>
      <c r="K21" s="14" t="n"/>
      <c r="L21" s="15" t="n"/>
      <c r="M21" s="16">
        <f>IF(OR($A21&lt;&gt;"Yes",NOT(ISNUMBER($L21)),NOT(ISNUMBER($K21))),"",$L21+$K21)</f>
        <v/>
      </c>
      <c r="N21" s="17">
        <f>IF(OR($M21="",Setup!$B$3=""),"",$M21-Setup!$B$3)</f>
        <v/>
      </c>
      <c r="O21" s="18">
        <f>IF($A21="","",IF($A21="No","Inactive",IF(OR(Setup!$B$3="",Setup!$B$4=""),"Setup missing",IF(OR($B21="",$C21="",COUNT($E21:$H21)&lt;4,$I21="",NOT(ISNUMBER($J21)),NOT(ISNUMBER($K21)),NOT(ISNUMBER($L21))),"Missing setup",IF($L21&gt;Setup!$B$3,"Check future date",IF($M21&lt;Setup!$B$3,"Overdue",IF($M21=Setup!$B$3,"Due today",IF($M21&lt;=Setup!$B$3+Setup!$B$4,"Due soon","Scheduled later"))))))))</f>
        <v/>
      </c>
      <c r="P21" s="10">
        <f>IF(OR(COUNT($E21:$H21)&lt;4,$I21=""),"",TEXT($E21,"0.##")&amp;" x "&amp;TEXT($F21,"0.##")&amp;" x "&amp;TEXT($G21,"0.##")&amp;" inches, MERV "&amp;TEXT($H21,"0")&amp;", "&amp;$I21)</f>
        <v/>
      </c>
      <c r="Q21" s="10">
        <f>IF(OR($A21&lt;&gt;"Yes",$P21="",$O21="Missing setup",$O21="Setup missing",$O21="Check future date"),"",IFERROR(IF(INDEX('Filter Stock'!$K$6:$K$105,MATCH($P21,'Filter Stock'!$A$6:$A$105,0))="","Stock data missing",INDEX('Filter Stock'!$K$6:$K$105,MATCH($P21,'Filter Stock'!$A$6:$A$105,0))),"Not stocked"))</f>
        <v/>
      </c>
      <c r="R21" s="5" t="n"/>
    </row>
    <row r="22" ht="24" customHeight="1">
      <c r="A22" s="12" t="n"/>
      <c r="B22" s="5" t="n"/>
      <c r="C22" s="5" t="n"/>
      <c r="D22" s="5" t="n"/>
      <c r="E22" s="27" t="n"/>
      <c r="F22" s="27" t="n"/>
      <c r="G22" s="27" t="n"/>
      <c r="H22" s="14" t="n"/>
      <c r="I22" s="5" t="n"/>
      <c r="J22" s="14" t="n"/>
      <c r="K22" s="14" t="n"/>
      <c r="L22" s="15" t="n"/>
      <c r="M22" s="16">
        <f>IF(OR($A22&lt;&gt;"Yes",NOT(ISNUMBER($L22)),NOT(ISNUMBER($K22))),"",$L22+$K22)</f>
        <v/>
      </c>
      <c r="N22" s="17">
        <f>IF(OR($M22="",Setup!$B$3=""),"",$M22-Setup!$B$3)</f>
        <v/>
      </c>
      <c r="O22" s="18">
        <f>IF($A22="","",IF($A22="No","Inactive",IF(OR(Setup!$B$3="",Setup!$B$4=""),"Setup missing",IF(OR($B22="",$C22="",COUNT($E22:$H22)&lt;4,$I22="",NOT(ISNUMBER($J22)),NOT(ISNUMBER($K22)),NOT(ISNUMBER($L22))),"Missing setup",IF($L22&gt;Setup!$B$3,"Check future date",IF($M22&lt;Setup!$B$3,"Overdue",IF($M22=Setup!$B$3,"Due today",IF($M22&lt;=Setup!$B$3+Setup!$B$4,"Due soon","Scheduled later"))))))))</f>
        <v/>
      </c>
      <c r="P22" s="10">
        <f>IF(OR(COUNT($E22:$H22)&lt;4,$I22=""),"",TEXT($E22,"0.##")&amp;" x "&amp;TEXT($F22,"0.##")&amp;" x "&amp;TEXT($G22,"0.##")&amp;" inches, MERV "&amp;TEXT($H22,"0")&amp;", "&amp;$I22)</f>
        <v/>
      </c>
      <c r="Q22" s="10">
        <f>IF(OR($A22&lt;&gt;"Yes",$P22="",$O22="Missing setup",$O22="Setup missing",$O22="Check future date"),"",IFERROR(IF(INDEX('Filter Stock'!$K$6:$K$105,MATCH($P22,'Filter Stock'!$A$6:$A$105,0))="","Stock data missing",INDEX('Filter Stock'!$K$6:$K$105,MATCH($P22,'Filter Stock'!$A$6:$A$105,0))),"Not stocked"))</f>
        <v/>
      </c>
      <c r="R22" s="5" t="n"/>
    </row>
    <row r="23" ht="24" customHeight="1">
      <c r="A23" s="12" t="n"/>
      <c r="B23" s="5" t="n"/>
      <c r="C23" s="5" t="n"/>
      <c r="D23" s="5" t="n"/>
      <c r="E23" s="27" t="n"/>
      <c r="F23" s="27" t="n"/>
      <c r="G23" s="27" t="n"/>
      <c r="H23" s="14" t="n"/>
      <c r="I23" s="5" t="n"/>
      <c r="J23" s="14" t="n"/>
      <c r="K23" s="14" t="n"/>
      <c r="L23" s="15" t="n"/>
      <c r="M23" s="16">
        <f>IF(OR($A23&lt;&gt;"Yes",NOT(ISNUMBER($L23)),NOT(ISNUMBER($K23))),"",$L23+$K23)</f>
        <v/>
      </c>
      <c r="N23" s="17">
        <f>IF(OR($M23="",Setup!$B$3=""),"",$M23-Setup!$B$3)</f>
        <v/>
      </c>
      <c r="O23" s="18">
        <f>IF($A23="","",IF($A23="No","Inactive",IF(OR(Setup!$B$3="",Setup!$B$4=""),"Setup missing",IF(OR($B23="",$C23="",COUNT($E23:$H23)&lt;4,$I23="",NOT(ISNUMBER($J23)),NOT(ISNUMBER($K23)),NOT(ISNUMBER($L23))),"Missing setup",IF($L23&gt;Setup!$B$3,"Check future date",IF($M23&lt;Setup!$B$3,"Overdue",IF($M23=Setup!$B$3,"Due today",IF($M23&lt;=Setup!$B$3+Setup!$B$4,"Due soon","Scheduled later"))))))))</f>
        <v/>
      </c>
      <c r="P23" s="10">
        <f>IF(OR(COUNT($E23:$H23)&lt;4,$I23=""),"",TEXT($E23,"0.##")&amp;" x "&amp;TEXT($F23,"0.##")&amp;" x "&amp;TEXT($G23,"0.##")&amp;" inches, MERV "&amp;TEXT($H23,"0")&amp;", "&amp;$I23)</f>
        <v/>
      </c>
      <c r="Q23" s="10">
        <f>IF(OR($A23&lt;&gt;"Yes",$P23="",$O23="Missing setup",$O23="Setup missing",$O23="Check future date"),"",IFERROR(IF(INDEX('Filter Stock'!$K$6:$K$105,MATCH($P23,'Filter Stock'!$A$6:$A$105,0))="","Stock data missing",INDEX('Filter Stock'!$K$6:$K$105,MATCH($P23,'Filter Stock'!$A$6:$A$105,0))),"Not stocked"))</f>
        <v/>
      </c>
      <c r="R23" s="5" t="n"/>
    </row>
    <row r="24" ht="24" customHeight="1">
      <c r="A24" s="12" t="n"/>
      <c r="B24" s="5" t="n"/>
      <c r="C24" s="5" t="n"/>
      <c r="D24" s="5" t="n"/>
      <c r="E24" s="27" t="n"/>
      <c r="F24" s="27" t="n"/>
      <c r="G24" s="27" t="n"/>
      <c r="H24" s="14" t="n"/>
      <c r="I24" s="5" t="n"/>
      <c r="J24" s="14" t="n"/>
      <c r="K24" s="14" t="n"/>
      <c r="L24" s="15" t="n"/>
      <c r="M24" s="16">
        <f>IF(OR($A24&lt;&gt;"Yes",NOT(ISNUMBER($L24)),NOT(ISNUMBER($K24))),"",$L24+$K24)</f>
        <v/>
      </c>
      <c r="N24" s="17">
        <f>IF(OR($M24="",Setup!$B$3=""),"",$M24-Setup!$B$3)</f>
        <v/>
      </c>
      <c r="O24" s="18">
        <f>IF($A24="","",IF($A24="No","Inactive",IF(OR(Setup!$B$3="",Setup!$B$4=""),"Setup missing",IF(OR($B24="",$C24="",COUNT($E24:$H24)&lt;4,$I24="",NOT(ISNUMBER($J24)),NOT(ISNUMBER($K24)),NOT(ISNUMBER($L24))),"Missing setup",IF($L24&gt;Setup!$B$3,"Check future date",IF($M24&lt;Setup!$B$3,"Overdue",IF($M24=Setup!$B$3,"Due today",IF($M24&lt;=Setup!$B$3+Setup!$B$4,"Due soon","Scheduled later"))))))))</f>
        <v/>
      </c>
      <c r="P24" s="10">
        <f>IF(OR(COUNT($E24:$H24)&lt;4,$I24=""),"",TEXT($E24,"0.##")&amp;" x "&amp;TEXT($F24,"0.##")&amp;" x "&amp;TEXT($G24,"0.##")&amp;" inches, MERV "&amp;TEXT($H24,"0")&amp;", "&amp;$I24)</f>
        <v/>
      </c>
      <c r="Q24" s="10">
        <f>IF(OR($A24&lt;&gt;"Yes",$P24="",$O24="Missing setup",$O24="Setup missing",$O24="Check future date"),"",IFERROR(IF(INDEX('Filter Stock'!$K$6:$K$105,MATCH($P24,'Filter Stock'!$A$6:$A$105,0))="","Stock data missing",INDEX('Filter Stock'!$K$6:$K$105,MATCH($P24,'Filter Stock'!$A$6:$A$105,0))),"Not stocked"))</f>
        <v/>
      </c>
      <c r="R24" s="5" t="n"/>
    </row>
    <row r="25" ht="24" customHeight="1">
      <c r="A25" s="12" t="n"/>
      <c r="B25" s="5" t="n"/>
      <c r="C25" s="5" t="n"/>
      <c r="D25" s="5" t="n"/>
      <c r="E25" s="27" t="n"/>
      <c r="F25" s="27" t="n"/>
      <c r="G25" s="27" t="n"/>
      <c r="H25" s="14" t="n"/>
      <c r="I25" s="5" t="n"/>
      <c r="J25" s="14" t="n"/>
      <c r="K25" s="14" t="n"/>
      <c r="L25" s="15" t="n"/>
      <c r="M25" s="16">
        <f>IF(OR($A25&lt;&gt;"Yes",NOT(ISNUMBER($L25)),NOT(ISNUMBER($K25))),"",$L25+$K25)</f>
        <v/>
      </c>
      <c r="N25" s="17">
        <f>IF(OR($M25="",Setup!$B$3=""),"",$M25-Setup!$B$3)</f>
        <v/>
      </c>
      <c r="O25" s="18">
        <f>IF($A25="","",IF($A25="No","Inactive",IF(OR(Setup!$B$3="",Setup!$B$4=""),"Setup missing",IF(OR($B25="",$C25="",COUNT($E25:$H25)&lt;4,$I25="",NOT(ISNUMBER($J25)),NOT(ISNUMBER($K25)),NOT(ISNUMBER($L25))),"Missing setup",IF($L25&gt;Setup!$B$3,"Check future date",IF($M25&lt;Setup!$B$3,"Overdue",IF($M25=Setup!$B$3,"Due today",IF($M25&lt;=Setup!$B$3+Setup!$B$4,"Due soon","Scheduled later"))))))))</f>
        <v/>
      </c>
      <c r="P25" s="10">
        <f>IF(OR(COUNT($E25:$H25)&lt;4,$I25=""),"",TEXT($E25,"0.##")&amp;" x "&amp;TEXT($F25,"0.##")&amp;" x "&amp;TEXT($G25,"0.##")&amp;" inches, MERV "&amp;TEXT($H25,"0")&amp;", "&amp;$I25)</f>
        <v/>
      </c>
      <c r="Q25" s="10">
        <f>IF(OR($A25&lt;&gt;"Yes",$P25="",$O25="Missing setup",$O25="Setup missing",$O25="Check future date"),"",IFERROR(IF(INDEX('Filter Stock'!$K$6:$K$105,MATCH($P25,'Filter Stock'!$A$6:$A$105,0))="","Stock data missing",INDEX('Filter Stock'!$K$6:$K$105,MATCH($P25,'Filter Stock'!$A$6:$A$105,0))),"Not stocked"))</f>
        <v/>
      </c>
      <c r="R25" s="5" t="n"/>
    </row>
    <row r="26" ht="24" customHeight="1">
      <c r="A26" s="12" t="n"/>
      <c r="B26" s="5" t="n"/>
      <c r="C26" s="5" t="n"/>
      <c r="D26" s="5" t="n"/>
      <c r="E26" s="27" t="n"/>
      <c r="F26" s="27" t="n"/>
      <c r="G26" s="27" t="n"/>
      <c r="H26" s="14" t="n"/>
      <c r="I26" s="5" t="n"/>
      <c r="J26" s="14" t="n"/>
      <c r="K26" s="14" t="n"/>
      <c r="L26" s="15" t="n"/>
      <c r="M26" s="16">
        <f>IF(OR($A26&lt;&gt;"Yes",NOT(ISNUMBER($L26)),NOT(ISNUMBER($K26))),"",$L26+$K26)</f>
        <v/>
      </c>
      <c r="N26" s="17">
        <f>IF(OR($M26="",Setup!$B$3=""),"",$M26-Setup!$B$3)</f>
        <v/>
      </c>
      <c r="O26" s="18">
        <f>IF($A26="","",IF($A26="No","Inactive",IF(OR(Setup!$B$3="",Setup!$B$4=""),"Setup missing",IF(OR($B26="",$C26="",COUNT($E26:$H26)&lt;4,$I26="",NOT(ISNUMBER($J26)),NOT(ISNUMBER($K26)),NOT(ISNUMBER($L26))),"Missing setup",IF($L26&gt;Setup!$B$3,"Check future date",IF($M26&lt;Setup!$B$3,"Overdue",IF($M26=Setup!$B$3,"Due today",IF($M26&lt;=Setup!$B$3+Setup!$B$4,"Due soon","Scheduled later"))))))))</f>
        <v/>
      </c>
      <c r="P26" s="10">
        <f>IF(OR(COUNT($E26:$H26)&lt;4,$I26=""),"",TEXT($E26,"0.##")&amp;" x "&amp;TEXT($F26,"0.##")&amp;" x "&amp;TEXT($G26,"0.##")&amp;" inches, MERV "&amp;TEXT($H26,"0")&amp;", "&amp;$I26)</f>
        <v/>
      </c>
      <c r="Q26" s="10">
        <f>IF(OR($A26&lt;&gt;"Yes",$P26="",$O26="Missing setup",$O26="Setup missing",$O26="Check future date"),"",IFERROR(IF(INDEX('Filter Stock'!$K$6:$K$105,MATCH($P26,'Filter Stock'!$A$6:$A$105,0))="","Stock data missing",INDEX('Filter Stock'!$K$6:$K$105,MATCH($P26,'Filter Stock'!$A$6:$A$105,0))),"Not stocked"))</f>
        <v/>
      </c>
      <c r="R26" s="5" t="n"/>
    </row>
    <row r="27" ht="24" customHeight="1">
      <c r="A27" s="12" t="n"/>
      <c r="B27" s="5" t="n"/>
      <c r="C27" s="5" t="n"/>
      <c r="D27" s="5" t="n"/>
      <c r="E27" s="27" t="n"/>
      <c r="F27" s="27" t="n"/>
      <c r="G27" s="27" t="n"/>
      <c r="H27" s="14" t="n"/>
      <c r="I27" s="5" t="n"/>
      <c r="J27" s="14" t="n"/>
      <c r="K27" s="14" t="n"/>
      <c r="L27" s="15" t="n"/>
      <c r="M27" s="16">
        <f>IF(OR($A27&lt;&gt;"Yes",NOT(ISNUMBER($L27)),NOT(ISNUMBER($K27))),"",$L27+$K27)</f>
        <v/>
      </c>
      <c r="N27" s="17">
        <f>IF(OR($M27="",Setup!$B$3=""),"",$M27-Setup!$B$3)</f>
        <v/>
      </c>
      <c r="O27" s="18">
        <f>IF($A27="","",IF($A27="No","Inactive",IF(OR(Setup!$B$3="",Setup!$B$4=""),"Setup missing",IF(OR($B27="",$C27="",COUNT($E27:$H27)&lt;4,$I27="",NOT(ISNUMBER($J27)),NOT(ISNUMBER($K27)),NOT(ISNUMBER($L27))),"Missing setup",IF($L27&gt;Setup!$B$3,"Check future date",IF($M27&lt;Setup!$B$3,"Overdue",IF($M27=Setup!$B$3,"Due today",IF($M27&lt;=Setup!$B$3+Setup!$B$4,"Due soon","Scheduled later"))))))))</f>
        <v/>
      </c>
      <c r="P27" s="10">
        <f>IF(OR(COUNT($E27:$H27)&lt;4,$I27=""),"",TEXT($E27,"0.##")&amp;" x "&amp;TEXT($F27,"0.##")&amp;" x "&amp;TEXT($G27,"0.##")&amp;" inches, MERV "&amp;TEXT($H27,"0")&amp;", "&amp;$I27)</f>
        <v/>
      </c>
      <c r="Q27" s="10">
        <f>IF(OR($A27&lt;&gt;"Yes",$P27="",$O27="Missing setup",$O27="Setup missing",$O27="Check future date"),"",IFERROR(IF(INDEX('Filter Stock'!$K$6:$K$105,MATCH($P27,'Filter Stock'!$A$6:$A$105,0))="","Stock data missing",INDEX('Filter Stock'!$K$6:$K$105,MATCH($P27,'Filter Stock'!$A$6:$A$105,0))),"Not stocked"))</f>
        <v/>
      </c>
      <c r="R27" s="5" t="n"/>
    </row>
    <row r="28" ht="24" customHeight="1">
      <c r="A28" s="12" t="n"/>
      <c r="B28" s="5" t="n"/>
      <c r="C28" s="5" t="n"/>
      <c r="D28" s="5" t="n"/>
      <c r="E28" s="27" t="n"/>
      <c r="F28" s="27" t="n"/>
      <c r="G28" s="27" t="n"/>
      <c r="H28" s="14" t="n"/>
      <c r="I28" s="5" t="n"/>
      <c r="J28" s="14" t="n"/>
      <c r="K28" s="14" t="n"/>
      <c r="L28" s="15" t="n"/>
      <c r="M28" s="16">
        <f>IF(OR($A28&lt;&gt;"Yes",NOT(ISNUMBER($L28)),NOT(ISNUMBER($K28))),"",$L28+$K28)</f>
        <v/>
      </c>
      <c r="N28" s="17">
        <f>IF(OR($M28="",Setup!$B$3=""),"",$M28-Setup!$B$3)</f>
        <v/>
      </c>
      <c r="O28" s="18">
        <f>IF($A28="","",IF($A28="No","Inactive",IF(OR(Setup!$B$3="",Setup!$B$4=""),"Setup missing",IF(OR($B28="",$C28="",COUNT($E28:$H28)&lt;4,$I28="",NOT(ISNUMBER($J28)),NOT(ISNUMBER($K28)),NOT(ISNUMBER($L28))),"Missing setup",IF($L28&gt;Setup!$B$3,"Check future date",IF($M28&lt;Setup!$B$3,"Overdue",IF($M28=Setup!$B$3,"Due today",IF($M28&lt;=Setup!$B$3+Setup!$B$4,"Due soon","Scheduled later"))))))))</f>
        <v/>
      </c>
      <c r="P28" s="10">
        <f>IF(OR(COUNT($E28:$H28)&lt;4,$I28=""),"",TEXT($E28,"0.##")&amp;" x "&amp;TEXT($F28,"0.##")&amp;" x "&amp;TEXT($G28,"0.##")&amp;" inches, MERV "&amp;TEXT($H28,"0")&amp;", "&amp;$I28)</f>
        <v/>
      </c>
      <c r="Q28" s="10">
        <f>IF(OR($A28&lt;&gt;"Yes",$P28="",$O28="Missing setup",$O28="Setup missing",$O28="Check future date"),"",IFERROR(IF(INDEX('Filter Stock'!$K$6:$K$105,MATCH($P28,'Filter Stock'!$A$6:$A$105,0))="","Stock data missing",INDEX('Filter Stock'!$K$6:$K$105,MATCH($P28,'Filter Stock'!$A$6:$A$105,0))),"Not stocked"))</f>
        <v/>
      </c>
      <c r="R28" s="5" t="n"/>
    </row>
    <row r="29" ht="24" customHeight="1">
      <c r="A29" s="12" t="n"/>
      <c r="B29" s="5" t="n"/>
      <c r="C29" s="5" t="n"/>
      <c r="D29" s="5" t="n"/>
      <c r="E29" s="27" t="n"/>
      <c r="F29" s="27" t="n"/>
      <c r="G29" s="27" t="n"/>
      <c r="H29" s="14" t="n"/>
      <c r="I29" s="5" t="n"/>
      <c r="J29" s="14" t="n"/>
      <c r="K29" s="14" t="n"/>
      <c r="L29" s="15" t="n"/>
      <c r="M29" s="16">
        <f>IF(OR($A29&lt;&gt;"Yes",NOT(ISNUMBER($L29)),NOT(ISNUMBER($K29))),"",$L29+$K29)</f>
        <v/>
      </c>
      <c r="N29" s="17">
        <f>IF(OR($M29="",Setup!$B$3=""),"",$M29-Setup!$B$3)</f>
        <v/>
      </c>
      <c r="O29" s="18">
        <f>IF($A29="","",IF($A29="No","Inactive",IF(OR(Setup!$B$3="",Setup!$B$4=""),"Setup missing",IF(OR($B29="",$C29="",COUNT($E29:$H29)&lt;4,$I29="",NOT(ISNUMBER($J29)),NOT(ISNUMBER($K29)),NOT(ISNUMBER($L29))),"Missing setup",IF($L29&gt;Setup!$B$3,"Check future date",IF($M29&lt;Setup!$B$3,"Overdue",IF($M29=Setup!$B$3,"Due today",IF($M29&lt;=Setup!$B$3+Setup!$B$4,"Due soon","Scheduled later"))))))))</f>
        <v/>
      </c>
      <c r="P29" s="10">
        <f>IF(OR(COUNT($E29:$H29)&lt;4,$I29=""),"",TEXT($E29,"0.##")&amp;" x "&amp;TEXT($F29,"0.##")&amp;" x "&amp;TEXT($G29,"0.##")&amp;" inches, MERV "&amp;TEXT($H29,"0")&amp;", "&amp;$I29)</f>
        <v/>
      </c>
      <c r="Q29" s="10">
        <f>IF(OR($A29&lt;&gt;"Yes",$P29="",$O29="Missing setup",$O29="Setup missing",$O29="Check future date"),"",IFERROR(IF(INDEX('Filter Stock'!$K$6:$K$105,MATCH($P29,'Filter Stock'!$A$6:$A$105,0))="","Stock data missing",INDEX('Filter Stock'!$K$6:$K$105,MATCH($P29,'Filter Stock'!$A$6:$A$105,0))),"Not stocked"))</f>
        <v/>
      </c>
      <c r="R29" s="5" t="n"/>
    </row>
    <row r="30" ht="24" customHeight="1">
      <c r="A30" s="12" t="n"/>
      <c r="B30" s="5" t="n"/>
      <c r="C30" s="5" t="n"/>
      <c r="D30" s="5" t="n"/>
      <c r="E30" s="27" t="n"/>
      <c r="F30" s="27" t="n"/>
      <c r="G30" s="27" t="n"/>
      <c r="H30" s="14" t="n"/>
      <c r="I30" s="5" t="n"/>
      <c r="J30" s="14" t="n"/>
      <c r="K30" s="14" t="n"/>
      <c r="L30" s="15" t="n"/>
      <c r="M30" s="16">
        <f>IF(OR($A30&lt;&gt;"Yes",NOT(ISNUMBER($L30)),NOT(ISNUMBER($K30))),"",$L30+$K30)</f>
        <v/>
      </c>
      <c r="N30" s="17">
        <f>IF(OR($M30="",Setup!$B$3=""),"",$M30-Setup!$B$3)</f>
        <v/>
      </c>
      <c r="O30" s="18">
        <f>IF($A30="","",IF($A30="No","Inactive",IF(OR(Setup!$B$3="",Setup!$B$4=""),"Setup missing",IF(OR($B30="",$C30="",COUNT($E30:$H30)&lt;4,$I30="",NOT(ISNUMBER($J30)),NOT(ISNUMBER($K30)),NOT(ISNUMBER($L30))),"Missing setup",IF($L30&gt;Setup!$B$3,"Check future date",IF($M30&lt;Setup!$B$3,"Overdue",IF($M30=Setup!$B$3,"Due today",IF($M30&lt;=Setup!$B$3+Setup!$B$4,"Due soon","Scheduled later"))))))))</f>
        <v/>
      </c>
      <c r="P30" s="10">
        <f>IF(OR(COUNT($E30:$H30)&lt;4,$I30=""),"",TEXT($E30,"0.##")&amp;" x "&amp;TEXT($F30,"0.##")&amp;" x "&amp;TEXT($G30,"0.##")&amp;" inches, MERV "&amp;TEXT($H30,"0")&amp;", "&amp;$I30)</f>
        <v/>
      </c>
      <c r="Q30" s="10">
        <f>IF(OR($A30&lt;&gt;"Yes",$P30="",$O30="Missing setup",$O30="Setup missing",$O30="Check future date"),"",IFERROR(IF(INDEX('Filter Stock'!$K$6:$K$105,MATCH($P30,'Filter Stock'!$A$6:$A$105,0))="","Stock data missing",INDEX('Filter Stock'!$K$6:$K$105,MATCH($P30,'Filter Stock'!$A$6:$A$105,0))),"Not stocked"))</f>
        <v/>
      </c>
      <c r="R30" s="5" t="n"/>
    </row>
    <row r="31" ht="24" customHeight="1">
      <c r="A31" s="12" t="n"/>
      <c r="B31" s="5" t="n"/>
      <c r="C31" s="5" t="n"/>
      <c r="D31" s="5" t="n"/>
      <c r="E31" s="27" t="n"/>
      <c r="F31" s="27" t="n"/>
      <c r="G31" s="27" t="n"/>
      <c r="H31" s="14" t="n"/>
      <c r="I31" s="5" t="n"/>
      <c r="J31" s="14" t="n"/>
      <c r="K31" s="14" t="n"/>
      <c r="L31" s="15" t="n"/>
      <c r="M31" s="16">
        <f>IF(OR($A31&lt;&gt;"Yes",NOT(ISNUMBER($L31)),NOT(ISNUMBER($K31))),"",$L31+$K31)</f>
        <v/>
      </c>
      <c r="N31" s="17">
        <f>IF(OR($M31="",Setup!$B$3=""),"",$M31-Setup!$B$3)</f>
        <v/>
      </c>
      <c r="O31" s="18">
        <f>IF($A31="","",IF($A31="No","Inactive",IF(OR(Setup!$B$3="",Setup!$B$4=""),"Setup missing",IF(OR($B31="",$C31="",COUNT($E31:$H31)&lt;4,$I31="",NOT(ISNUMBER($J31)),NOT(ISNUMBER($K31)),NOT(ISNUMBER($L31))),"Missing setup",IF($L31&gt;Setup!$B$3,"Check future date",IF($M31&lt;Setup!$B$3,"Overdue",IF($M31=Setup!$B$3,"Due today",IF($M31&lt;=Setup!$B$3+Setup!$B$4,"Due soon","Scheduled later"))))))))</f>
        <v/>
      </c>
      <c r="P31" s="10">
        <f>IF(OR(COUNT($E31:$H31)&lt;4,$I31=""),"",TEXT($E31,"0.##")&amp;" x "&amp;TEXT($F31,"0.##")&amp;" x "&amp;TEXT($G31,"0.##")&amp;" inches, MERV "&amp;TEXT($H31,"0")&amp;", "&amp;$I31)</f>
        <v/>
      </c>
      <c r="Q31" s="10">
        <f>IF(OR($A31&lt;&gt;"Yes",$P31="",$O31="Missing setup",$O31="Setup missing",$O31="Check future date"),"",IFERROR(IF(INDEX('Filter Stock'!$K$6:$K$105,MATCH($P31,'Filter Stock'!$A$6:$A$105,0))="","Stock data missing",INDEX('Filter Stock'!$K$6:$K$105,MATCH($P31,'Filter Stock'!$A$6:$A$105,0))),"Not stocked"))</f>
        <v/>
      </c>
      <c r="R31" s="5" t="n"/>
    </row>
    <row r="32" ht="24" customHeight="1">
      <c r="A32" s="12" t="n"/>
      <c r="B32" s="5" t="n"/>
      <c r="C32" s="5" t="n"/>
      <c r="D32" s="5" t="n"/>
      <c r="E32" s="27" t="n"/>
      <c r="F32" s="27" t="n"/>
      <c r="G32" s="27" t="n"/>
      <c r="H32" s="14" t="n"/>
      <c r="I32" s="5" t="n"/>
      <c r="J32" s="14" t="n"/>
      <c r="K32" s="14" t="n"/>
      <c r="L32" s="15" t="n"/>
      <c r="M32" s="16">
        <f>IF(OR($A32&lt;&gt;"Yes",NOT(ISNUMBER($L32)),NOT(ISNUMBER($K32))),"",$L32+$K32)</f>
        <v/>
      </c>
      <c r="N32" s="17">
        <f>IF(OR($M32="",Setup!$B$3=""),"",$M32-Setup!$B$3)</f>
        <v/>
      </c>
      <c r="O32" s="18">
        <f>IF($A32="","",IF($A32="No","Inactive",IF(OR(Setup!$B$3="",Setup!$B$4=""),"Setup missing",IF(OR($B32="",$C32="",COUNT($E32:$H32)&lt;4,$I32="",NOT(ISNUMBER($J32)),NOT(ISNUMBER($K32)),NOT(ISNUMBER($L32))),"Missing setup",IF($L32&gt;Setup!$B$3,"Check future date",IF($M32&lt;Setup!$B$3,"Overdue",IF($M32=Setup!$B$3,"Due today",IF($M32&lt;=Setup!$B$3+Setup!$B$4,"Due soon","Scheduled later"))))))))</f>
        <v/>
      </c>
      <c r="P32" s="10">
        <f>IF(OR(COUNT($E32:$H32)&lt;4,$I32=""),"",TEXT($E32,"0.##")&amp;" x "&amp;TEXT($F32,"0.##")&amp;" x "&amp;TEXT($G32,"0.##")&amp;" inches, MERV "&amp;TEXT($H32,"0")&amp;", "&amp;$I32)</f>
        <v/>
      </c>
      <c r="Q32" s="10">
        <f>IF(OR($A32&lt;&gt;"Yes",$P32="",$O32="Missing setup",$O32="Setup missing",$O32="Check future date"),"",IFERROR(IF(INDEX('Filter Stock'!$K$6:$K$105,MATCH($P32,'Filter Stock'!$A$6:$A$105,0))="","Stock data missing",INDEX('Filter Stock'!$K$6:$K$105,MATCH($P32,'Filter Stock'!$A$6:$A$105,0))),"Not stocked"))</f>
        <v/>
      </c>
      <c r="R32" s="5" t="n"/>
    </row>
    <row r="33" ht="24" customHeight="1">
      <c r="A33" s="12" t="n"/>
      <c r="B33" s="5" t="n"/>
      <c r="C33" s="5" t="n"/>
      <c r="D33" s="5" t="n"/>
      <c r="E33" s="27" t="n"/>
      <c r="F33" s="27" t="n"/>
      <c r="G33" s="27" t="n"/>
      <c r="H33" s="14" t="n"/>
      <c r="I33" s="5" t="n"/>
      <c r="J33" s="14" t="n"/>
      <c r="K33" s="14" t="n"/>
      <c r="L33" s="15" t="n"/>
      <c r="M33" s="16">
        <f>IF(OR($A33&lt;&gt;"Yes",NOT(ISNUMBER($L33)),NOT(ISNUMBER($K33))),"",$L33+$K33)</f>
        <v/>
      </c>
      <c r="N33" s="17">
        <f>IF(OR($M33="",Setup!$B$3=""),"",$M33-Setup!$B$3)</f>
        <v/>
      </c>
      <c r="O33" s="18">
        <f>IF($A33="","",IF($A33="No","Inactive",IF(OR(Setup!$B$3="",Setup!$B$4=""),"Setup missing",IF(OR($B33="",$C33="",COUNT($E33:$H33)&lt;4,$I33="",NOT(ISNUMBER($J33)),NOT(ISNUMBER($K33)),NOT(ISNUMBER($L33))),"Missing setup",IF($L33&gt;Setup!$B$3,"Check future date",IF($M33&lt;Setup!$B$3,"Overdue",IF($M33=Setup!$B$3,"Due today",IF($M33&lt;=Setup!$B$3+Setup!$B$4,"Due soon","Scheduled later"))))))))</f>
        <v/>
      </c>
      <c r="P33" s="10">
        <f>IF(OR(COUNT($E33:$H33)&lt;4,$I33=""),"",TEXT($E33,"0.##")&amp;" x "&amp;TEXT($F33,"0.##")&amp;" x "&amp;TEXT($G33,"0.##")&amp;" inches, MERV "&amp;TEXT($H33,"0")&amp;", "&amp;$I33)</f>
        <v/>
      </c>
      <c r="Q33" s="10">
        <f>IF(OR($A33&lt;&gt;"Yes",$P33="",$O33="Missing setup",$O33="Setup missing",$O33="Check future date"),"",IFERROR(IF(INDEX('Filter Stock'!$K$6:$K$105,MATCH($P33,'Filter Stock'!$A$6:$A$105,0))="","Stock data missing",INDEX('Filter Stock'!$K$6:$K$105,MATCH($P33,'Filter Stock'!$A$6:$A$105,0))),"Not stocked"))</f>
        <v/>
      </c>
      <c r="R33" s="5" t="n"/>
    </row>
    <row r="34" ht="24" customHeight="1">
      <c r="A34" s="12" t="n"/>
      <c r="B34" s="5" t="n"/>
      <c r="C34" s="5" t="n"/>
      <c r="D34" s="5" t="n"/>
      <c r="E34" s="27" t="n"/>
      <c r="F34" s="27" t="n"/>
      <c r="G34" s="27" t="n"/>
      <c r="H34" s="14" t="n"/>
      <c r="I34" s="5" t="n"/>
      <c r="J34" s="14" t="n"/>
      <c r="K34" s="14" t="n"/>
      <c r="L34" s="15" t="n"/>
      <c r="M34" s="16">
        <f>IF(OR($A34&lt;&gt;"Yes",NOT(ISNUMBER($L34)),NOT(ISNUMBER($K34))),"",$L34+$K34)</f>
        <v/>
      </c>
      <c r="N34" s="17">
        <f>IF(OR($M34="",Setup!$B$3=""),"",$M34-Setup!$B$3)</f>
        <v/>
      </c>
      <c r="O34" s="18">
        <f>IF($A34="","",IF($A34="No","Inactive",IF(OR(Setup!$B$3="",Setup!$B$4=""),"Setup missing",IF(OR($B34="",$C34="",COUNT($E34:$H34)&lt;4,$I34="",NOT(ISNUMBER($J34)),NOT(ISNUMBER($K34)),NOT(ISNUMBER($L34))),"Missing setup",IF($L34&gt;Setup!$B$3,"Check future date",IF($M34&lt;Setup!$B$3,"Overdue",IF($M34=Setup!$B$3,"Due today",IF($M34&lt;=Setup!$B$3+Setup!$B$4,"Due soon","Scheduled later"))))))))</f>
        <v/>
      </c>
      <c r="P34" s="10">
        <f>IF(OR(COUNT($E34:$H34)&lt;4,$I34=""),"",TEXT($E34,"0.##")&amp;" x "&amp;TEXT($F34,"0.##")&amp;" x "&amp;TEXT($G34,"0.##")&amp;" inches, MERV "&amp;TEXT($H34,"0")&amp;", "&amp;$I34)</f>
        <v/>
      </c>
      <c r="Q34" s="10">
        <f>IF(OR($A34&lt;&gt;"Yes",$P34="",$O34="Missing setup",$O34="Setup missing",$O34="Check future date"),"",IFERROR(IF(INDEX('Filter Stock'!$K$6:$K$105,MATCH($P34,'Filter Stock'!$A$6:$A$105,0))="","Stock data missing",INDEX('Filter Stock'!$K$6:$K$105,MATCH($P34,'Filter Stock'!$A$6:$A$105,0))),"Not stocked"))</f>
        <v/>
      </c>
      <c r="R34" s="5" t="n"/>
    </row>
    <row r="35" ht="24" customHeight="1">
      <c r="A35" s="12" t="n"/>
      <c r="B35" s="5" t="n"/>
      <c r="C35" s="5" t="n"/>
      <c r="D35" s="5" t="n"/>
      <c r="E35" s="27" t="n"/>
      <c r="F35" s="27" t="n"/>
      <c r="G35" s="27" t="n"/>
      <c r="H35" s="14" t="n"/>
      <c r="I35" s="5" t="n"/>
      <c r="J35" s="14" t="n"/>
      <c r="K35" s="14" t="n"/>
      <c r="L35" s="15" t="n"/>
      <c r="M35" s="16">
        <f>IF(OR($A35&lt;&gt;"Yes",NOT(ISNUMBER($L35)),NOT(ISNUMBER($K35))),"",$L35+$K35)</f>
        <v/>
      </c>
      <c r="N35" s="17">
        <f>IF(OR($M35="",Setup!$B$3=""),"",$M35-Setup!$B$3)</f>
        <v/>
      </c>
      <c r="O35" s="18">
        <f>IF($A35="","",IF($A35="No","Inactive",IF(OR(Setup!$B$3="",Setup!$B$4=""),"Setup missing",IF(OR($B35="",$C35="",COUNT($E35:$H35)&lt;4,$I35="",NOT(ISNUMBER($J35)),NOT(ISNUMBER($K35)),NOT(ISNUMBER($L35))),"Missing setup",IF($L35&gt;Setup!$B$3,"Check future date",IF($M35&lt;Setup!$B$3,"Overdue",IF($M35=Setup!$B$3,"Due today",IF($M35&lt;=Setup!$B$3+Setup!$B$4,"Due soon","Scheduled later"))))))))</f>
        <v/>
      </c>
      <c r="P35" s="10">
        <f>IF(OR(COUNT($E35:$H35)&lt;4,$I35=""),"",TEXT($E35,"0.##")&amp;" x "&amp;TEXT($F35,"0.##")&amp;" x "&amp;TEXT($G35,"0.##")&amp;" inches, MERV "&amp;TEXT($H35,"0")&amp;", "&amp;$I35)</f>
        <v/>
      </c>
      <c r="Q35" s="10">
        <f>IF(OR($A35&lt;&gt;"Yes",$P35="",$O35="Missing setup",$O35="Setup missing",$O35="Check future date"),"",IFERROR(IF(INDEX('Filter Stock'!$K$6:$K$105,MATCH($P35,'Filter Stock'!$A$6:$A$105,0))="","Stock data missing",INDEX('Filter Stock'!$K$6:$K$105,MATCH($P35,'Filter Stock'!$A$6:$A$105,0))),"Not stocked"))</f>
        <v/>
      </c>
      <c r="R35" s="5" t="n"/>
    </row>
    <row r="36" ht="24" customHeight="1">
      <c r="A36" s="12" t="n"/>
      <c r="B36" s="5" t="n"/>
      <c r="C36" s="5" t="n"/>
      <c r="D36" s="5" t="n"/>
      <c r="E36" s="27" t="n"/>
      <c r="F36" s="27" t="n"/>
      <c r="G36" s="27" t="n"/>
      <c r="H36" s="14" t="n"/>
      <c r="I36" s="5" t="n"/>
      <c r="J36" s="14" t="n"/>
      <c r="K36" s="14" t="n"/>
      <c r="L36" s="15" t="n"/>
      <c r="M36" s="16">
        <f>IF(OR($A36&lt;&gt;"Yes",NOT(ISNUMBER($L36)),NOT(ISNUMBER($K36))),"",$L36+$K36)</f>
        <v/>
      </c>
      <c r="N36" s="17">
        <f>IF(OR($M36="",Setup!$B$3=""),"",$M36-Setup!$B$3)</f>
        <v/>
      </c>
      <c r="O36" s="18">
        <f>IF($A36="","",IF($A36="No","Inactive",IF(OR(Setup!$B$3="",Setup!$B$4=""),"Setup missing",IF(OR($B36="",$C36="",COUNT($E36:$H36)&lt;4,$I36="",NOT(ISNUMBER($J36)),NOT(ISNUMBER($K36)),NOT(ISNUMBER($L36))),"Missing setup",IF($L36&gt;Setup!$B$3,"Check future date",IF($M36&lt;Setup!$B$3,"Overdue",IF($M36=Setup!$B$3,"Due today",IF($M36&lt;=Setup!$B$3+Setup!$B$4,"Due soon","Scheduled later"))))))))</f>
        <v/>
      </c>
      <c r="P36" s="10">
        <f>IF(OR(COUNT($E36:$H36)&lt;4,$I36=""),"",TEXT($E36,"0.##")&amp;" x "&amp;TEXT($F36,"0.##")&amp;" x "&amp;TEXT($G36,"0.##")&amp;" inches, MERV "&amp;TEXT($H36,"0")&amp;", "&amp;$I36)</f>
        <v/>
      </c>
      <c r="Q36" s="10">
        <f>IF(OR($A36&lt;&gt;"Yes",$P36="",$O36="Missing setup",$O36="Setup missing",$O36="Check future date"),"",IFERROR(IF(INDEX('Filter Stock'!$K$6:$K$105,MATCH($P36,'Filter Stock'!$A$6:$A$105,0))="","Stock data missing",INDEX('Filter Stock'!$K$6:$K$105,MATCH($P36,'Filter Stock'!$A$6:$A$105,0))),"Not stocked"))</f>
        <v/>
      </c>
      <c r="R36" s="5" t="n"/>
    </row>
    <row r="37" ht="24" customHeight="1">
      <c r="A37" s="12" t="n"/>
      <c r="B37" s="5" t="n"/>
      <c r="C37" s="5" t="n"/>
      <c r="D37" s="5" t="n"/>
      <c r="E37" s="27" t="n"/>
      <c r="F37" s="27" t="n"/>
      <c r="G37" s="27" t="n"/>
      <c r="H37" s="14" t="n"/>
      <c r="I37" s="5" t="n"/>
      <c r="J37" s="14" t="n"/>
      <c r="K37" s="14" t="n"/>
      <c r="L37" s="15" t="n"/>
      <c r="M37" s="16">
        <f>IF(OR($A37&lt;&gt;"Yes",NOT(ISNUMBER($L37)),NOT(ISNUMBER($K37))),"",$L37+$K37)</f>
        <v/>
      </c>
      <c r="N37" s="17">
        <f>IF(OR($M37="",Setup!$B$3=""),"",$M37-Setup!$B$3)</f>
        <v/>
      </c>
      <c r="O37" s="18">
        <f>IF($A37="","",IF($A37="No","Inactive",IF(OR(Setup!$B$3="",Setup!$B$4=""),"Setup missing",IF(OR($B37="",$C37="",COUNT($E37:$H37)&lt;4,$I37="",NOT(ISNUMBER($J37)),NOT(ISNUMBER($K37)),NOT(ISNUMBER($L37))),"Missing setup",IF($L37&gt;Setup!$B$3,"Check future date",IF($M37&lt;Setup!$B$3,"Overdue",IF($M37=Setup!$B$3,"Due today",IF($M37&lt;=Setup!$B$3+Setup!$B$4,"Due soon","Scheduled later"))))))))</f>
        <v/>
      </c>
      <c r="P37" s="10">
        <f>IF(OR(COUNT($E37:$H37)&lt;4,$I37=""),"",TEXT($E37,"0.##")&amp;" x "&amp;TEXT($F37,"0.##")&amp;" x "&amp;TEXT($G37,"0.##")&amp;" inches, MERV "&amp;TEXT($H37,"0")&amp;", "&amp;$I37)</f>
        <v/>
      </c>
      <c r="Q37" s="10">
        <f>IF(OR($A37&lt;&gt;"Yes",$P37="",$O37="Missing setup",$O37="Setup missing",$O37="Check future date"),"",IFERROR(IF(INDEX('Filter Stock'!$K$6:$K$105,MATCH($P37,'Filter Stock'!$A$6:$A$105,0))="","Stock data missing",INDEX('Filter Stock'!$K$6:$K$105,MATCH($P37,'Filter Stock'!$A$6:$A$105,0))),"Not stocked"))</f>
        <v/>
      </c>
      <c r="R37" s="5" t="n"/>
    </row>
    <row r="38" ht="24" customHeight="1">
      <c r="A38" s="12" t="n"/>
      <c r="B38" s="5" t="n"/>
      <c r="C38" s="5" t="n"/>
      <c r="D38" s="5" t="n"/>
      <c r="E38" s="27" t="n"/>
      <c r="F38" s="27" t="n"/>
      <c r="G38" s="27" t="n"/>
      <c r="H38" s="14" t="n"/>
      <c r="I38" s="5" t="n"/>
      <c r="J38" s="14" t="n"/>
      <c r="K38" s="14" t="n"/>
      <c r="L38" s="15" t="n"/>
      <c r="M38" s="16">
        <f>IF(OR($A38&lt;&gt;"Yes",NOT(ISNUMBER($L38)),NOT(ISNUMBER($K38))),"",$L38+$K38)</f>
        <v/>
      </c>
      <c r="N38" s="17">
        <f>IF(OR($M38="",Setup!$B$3=""),"",$M38-Setup!$B$3)</f>
        <v/>
      </c>
      <c r="O38" s="18">
        <f>IF($A38="","",IF($A38="No","Inactive",IF(OR(Setup!$B$3="",Setup!$B$4=""),"Setup missing",IF(OR($B38="",$C38="",COUNT($E38:$H38)&lt;4,$I38="",NOT(ISNUMBER($J38)),NOT(ISNUMBER($K38)),NOT(ISNUMBER($L38))),"Missing setup",IF($L38&gt;Setup!$B$3,"Check future date",IF($M38&lt;Setup!$B$3,"Overdue",IF($M38=Setup!$B$3,"Due today",IF($M38&lt;=Setup!$B$3+Setup!$B$4,"Due soon","Scheduled later"))))))))</f>
        <v/>
      </c>
      <c r="P38" s="10">
        <f>IF(OR(COUNT($E38:$H38)&lt;4,$I38=""),"",TEXT($E38,"0.##")&amp;" x "&amp;TEXT($F38,"0.##")&amp;" x "&amp;TEXT($G38,"0.##")&amp;" inches, MERV "&amp;TEXT($H38,"0")&amp;", "&amp;$I38)</f>
        <v/>
      </c>
      <c r="Q38" s="10">
        <f>IF(OR($A38&lt;&gt;"Yes",$P38="",$O38="Missing setup",$O38="Setup missing",$O38="Check future date"),"",IFERROR(IF(INDEX('Filter Stock'!$K$6:$K$105,MATCH($P38,'Filter Stock'!$A$6:$A$105,0))="","Stock data missing",INDEX('Filter Stock'!$K$6:$K$105,MATCH($P38,'Filter Stock'!$A$6:$A$105,0))),"Not stocked"))</f>
        <v/>
      </c>
      <c r="R38" s="5" t="n"/>
    </row>
    <row r="39" ht="24" customHeight="1">
      <c r="A39" s="12" t="n"/>
      <c r="B39" s="5" t="n"/>
      <c r="C39" s="5" t="n"/>
      <c r="D39" s="5" t="n"/>
      <c r="E39" s="27" t="n"/>
      <c r="F39" s="27" t="n"/>
      <c r="G39" s="27" t="n"/>
      <c r="H39" s="14" t="n"/>
      <c r="I39" s="5" t="n"/>
      <c r="J39" s="14" t="n"/>
      <c r="K39" s="14" t="n"/>
      <c r="L39" s="15" t="n"/>
      <c r="M39" s="16">
        <f>IF(OR($A39&lt;&gt;"Yes",NOT(ISNUMBER($L39)),NOT(ISNUMBER($K39))),"",$L39+$K39)</f>
        <v/>
      </c>
      <c r="N39" s="17">
        <f>IF(OR($M39="",Setup!$B$3=""),"",$M39-Setup!$B$3)</f>
        <v/>
      </c>
      <c r="O39" s="18">
        <f>IF($A39="","",IF($A39="No","Inactive",IF(OR(Setup!$B$3="",Setup!$B$4=""),"Setup missing",IF(OR($B39="",$C39="",COUNT($E39:$H39)&lt;4,$I39="",NOT(ISNUMBER($J39)),NOT(ISNUMBER($K39)),NOT(ISNUMBER($L39))),"Missing setup",IF($L39&gt;Setup!$B$3,"Check future date",IF($M39&lt;Setup!$B$3,"Overdue",IF($M39=Setup!$B$3,"Due today",IF($M39&lt;=Setup!$B$3+Setup!$B$4,"Due soon","Scheduled later"))))))))</f>
        <v/>
      </c>
      <c r="P39" s="10">
        <f>IF(OR(COUNT($E39:$H39)&lt;4,$I39=""),"",TEXT($E39,"0.##")&amp;" x "&amp;TEXT($F39,"0.##")&amp;" x "&amp;TEXT($G39,"0.##")&amp;" inches, MERV "&amp;TEXT($H39,"0")&amp;", "&amp;$I39)</f>
        <v/>
      </c>
      <c r="Q39" s="10">
        <f>IF(OR($A39&lt;&gt;"Yes",$P39="",$O39="Missing setup",$O39="Setup missing",$O39="Check future date"),"",IFERROR(IF(INDEX('Filter Stock'!$K$6:$K$105,MATCH($P39,'Filter Stock'!$A$6:$A$105,0))="","Stock data missing",INDEX('Filter Stock'!$K$6:$K$105,MATCH($P39,'Filter Stock'!$A$6:$A$105,0))),"Not stocked"))</f>
        <v/>
      </c>
      <c r="R39" s="5" t="n"/>
    </row>
    <row r="40" ht="24" customHeight="1">
      <c r="A40" s="12" t="n"/>
      <c r="B40" s="5" t="n"/>
      <c r="C40" s="5" t="n"/>
      <c r="D40" s="5" t="n"/>
      <c r="E40" s="27" t="n"/>
      <c r="F40" s="27" t="n"/>
      <c r="G40" s="27" t="n"/>
      <c r="H40" s="14" t="n"/>
      <c r="I40" s="5" t="n"/>
      <c r="J40" s="14" t="n"/>
      <c r="K40" s="14" t="n"/>
      <c r="L40" s="15" t="n"/>
      <c r="M40" s="16">
        <f>IF(OR($A40&lt;&gt;"Yes",NOT(ISNUMBER($L40)),NOT(ISNUMBER($K40))),"",$L40+$K40)</f>
        <v/>
      </c>
      <c r="N40" s="17">
        <f>IF(OR($M40="",Setup!$B$3=""),"",$M40-Setup!$B$3)</f>
        <v/>
      </c>
      <c r="O40" s="18">
        <f>IF($A40="","",IF($A40="No","Inactive",IF(OR(Setup!$B$3="",Setup!$B$4=""),"Setup missing",IF(OR($B40="",$C40="",COUNT($E40:$H40)&lt;4,$I40="",NOT(ISNUMBER($J40)),NOT(ISNUMBER($K40)),NOT(ISNUMBER($L40))),"Missing setup",IF($L40&gt;Setup!$B$3,"Check future date",IF($M40&lt;Setup!$B$3,"Overdue",IF($M40=Setup!$B$3,"Due today",IF($M40&lt;=Setup!$B$3+Setup!$B$4,"Due soon","Scheduled later"))))))))</f>
        <v/>
      </c>
      <c r="P40" s="10">
        <f>IF(OR(COUNT($E40:$H40)&lt;4,$I40=""),"",TEXT($E40,"0.##")&amp;" x "&amp;TEXT($F40,"0.##")&amp;" x "&amp;TEXT($G40,"0.##")&amp;" inches, MERV "&amp;TEXT($H40,"0")&amp;", "&amp;$I40)</f>
        <v/>
      </c>
      <c r="Q40" s="10">
        <f>IF(OR($A40&lt;&gt;"Yes",$P40="",$O40="Missing setup",$O40="Setup missing",$O40="Check future date"),"",IFERROR(IF(INDEX('Filter Stock'!$K$6:$K$105,MATCH($P40,'Filter Stock'!$A$6:$A$105,0))="","Stock data missing",INDEX('Filter Stock'!$K$6:$K$105,MATCH($P40,'Filter Stock'!$A$6:$A$105,0))),"Not stocked"))</f>
        <v/>
      </c>
      <c r="R40" s="5" t="n"/>
    </row>
    <row r="41" ht="24" customHeight="1">
      <c r="A41" s="12" t="n"/>
      <c r="B41" s="5" t="n"/>
      <c r="C41" s="5" t="n"/>
      <c r="D41" s="5" t="n"/>
      <c r="E41" s="27" t="n"/>
      <c r="F41" s="27" t="n"/>
      <c r="G41" s="27" t="n"/>
      <c r="H41" s="14" t="n"/>
      <c r="I41" s="5" t="n"/>
      <c r="J41" s="14" t="n"/>
      <c r="K41" s="14" t="n"/>
      <c r="L41" s="15" t="n"/>
      <c r="M41" s="16">
        <f>IF(OR($A41&lt;&gt;"Yes",NOT(ISNUMBER($L41)),NOT(ISNUMBER($K41))),"",$L41+$K41)</f>
        <v/>
      </c>
      <c r="N41" s="17">
        <f>IF(OR($M41="",Setup!$B$3=""),"",$M41-Setup!$B$3)</f>
        <v/>
      </c>
      <c r="O41" s="18">
        <f>IF($A41="","",IF($A41="No","Inactive",IF(OR(Setup!$B$3="",Setup!$B$4=""),"Setup missing",IF(OR($B41="",$C41="",COUNT($E41:$H41)&lt;4,$I41="",NOT(ISNUMBER($J41)),NOT(ISNUMBER($K41)),NOT(ISNUMBER($L41))),"Missing setup",IF($L41&gt;Setup!$B$3,"Check future date",IF($M41&lt;Setup!$B$3,"Overdue",IF($M41=Setup!$B$3,"Due today",IF($M41&lt;=Setup!$B$3+Setup!$B$4,"Due soon","Scheduled later"))))))))</f>
        <v/>
      </c>
      <c r="P41" s="10">
        <f>IF(OR(COUNT($E41:$H41)&lt;4,$I41=""),"",TEXT($E41,"0.##")&amp;" x "&amp;TEXT($F41,"0.##")&amp;" x "&amp;TEXT($G41,"0.##")&amp;" inches, MERV "&amp;TEXT($H41,"0")&amp;", "&amp;$I41)</f>
        <v/>
      </c>
      <c r="Q41" s="10">
        <f>IF(OR($A41&lt;&gt;"Yes",$P41="",$O41="Missing setup",$O41="Setup missing",$O41="Check future date"),"",IFERROR(IF(INDEX('Filter Stock'!$K$6:$K$105,MATCH($P41,'Filter Stock'!$A$6:$A$105,0))="","Stock data missing",INDEX('Filter Stock'!$K$6:$K$105,MATCH($P41,'Filter Stock'!$A$6:$A$105,0))),"Not stocked"))</f>
        <v/>
      </c>
      <c r="R41" s="5" t="n"/>
    </row>
    <row r="42" ht="24" customHeight="1">
      <c r="A42" s="12" t="n"/>
      <c r="B42" s="5" t="n"/>
      <c r="C42" s="5" t="n"/>
      <c r="D42" s="5" t="n"/>
      <c r="E42" s="27" t="n"/>
      <c r="F42" s="27" t="n"/>
      <c r="G42" s="27" t="n"/>
      <c r="H42" s="14" t="n"/>
      <c r="I42" s="5" t="n"/>
      <c r="J42" s="14" t="n"/>
      <c r="K42" s="14" t="n"/>
      <c r="L42" s="15" t="n"/>
      <c r="M42" s="16">
        <f>IF(OR($A42&lt;&gt;"Yes",NOT(ISNUMBER($L42)),NOT(ISNUMBER($K42))),"",$L42+$K42)</f>
        <v/>
      </c>
      <c r="N42" s="17">
        <f>IF(OR($M42="",Setup!$B$3=""),"",$M42-Setup!$B$3)</f>
        <v/>
      </c>
      <c r="O42" s="18">
        <f>IF($A42="","",IF($A42="No","Inactive",IF(OR(Setup!$B$3="",Setup!$B$4=""),"Setup missing",IF(OR($B42="",$C42="",COUNT($E42:$H42)&lt;4,$I42="",NOT(ISNUMBER($J42)),NOT(ISNUMBER($K42)),NOT(ISNUMBER($L42))),"Missing setup",IF($L42&gt;Setup!$B$3,"Check future date",IF($M42&lt;Setup!$B$3,"Overdue",IF($M42=Setup!$B$3,"Due today",IF($M42&lt;=Setup!$B$3+Setup!$B$4,"Due soon","Scheduled later"))))))))</f>
        <v/>
      </c>
      <c r="P42" s="10">
        <f>IF(OR(COUNT($E42:$H42)&lt;4,$I42=""),"",TEXT($E42,"0.##")&amp;" x "&amp;TEXT($F42,"0.##")&amp;" x "&amp;TEXT($G42,"0.##")&amp;" inches, MERV "&amp;TEXT($H42,"0")&amp;", "&amp;$I42)</f>
        <v/>
      </c>
      <c r="Q42" s="10">
        <f>IF(OR($A42&lt;&gt;"Yes",$P42="",$O42="Missing setup",$O42="Setup missing",$O42="Check future date"),"",IFERROR(IF(INDEX('Filter Stock'!$K$6:$K$105,MATCH($P42,'Filter Stock'!$A$6:$A$105,0))="","Stock data missing",INDEX('Filter Stock'!$K$6:$K$105,MATCH($P42,'Filter Stock'!$A$6:$A$105,0))),"Not stocked"))</f>
        <v/>
      </c>
      <c r="R42" s="5" t="n"/>
    </row>
    <row r="43" ht="24" customHeight="1">
      <c r="A43" s="12" t="n"/>
      <c r="B43" s="5" t="n"/>
      <c r="C43" s="5" t="n"/>
      <c r="D43" s="5" t="n"/>
      <c r="E43" s="27" t="n"/>
      <c r="F43" s="27" t="n"/>
      <c r="G43" s="27" t="n"/>
      <c r="H43" s="14" t="n"/>
      <c r="I43" s="5" t="n"/>
      <c r="J43" s="14" t="n"/>
      <c r="K43" s="14" t="n"/>
      <c r="L43" s="15" t="n"/>
      <c r="M43" s="16">
        <f>IF(OR($A43&lt;&gt;"Yes",NOT(ISNUMBER($L43)),NOT(ISNUMBER($K43))),"",$L43+$K43)</f>
        <v/>
      </c>
      <c r="N43" s="17">
        <f>IF(OR($M43="",Setup!$B$3=""),"",$M43-Setup!$B$3)</f>
        <v/>
      </c>
      <c r="O43" s="18">
        <f>IF($A43="","",IF($A43="No","Inactive",IF(OR(Setup!$B$3="",Setup!$B$4=""),"Setup missing",IF(OR($B43="",$C43="",COUNT($E43:$H43)&lt;4,$I43="",NOT(ISNUMBER($J43)),NOT(ISNUMBER($K43)),NOT(ISNUMBER($L43))),"Missing setup",IF($L43&gt;Setup!$B$3,"Check future date",IF($M43&lt;Setup!$B$3,"Overdue",IF($M43=Setup!$B$3,"Due today",IF($M43&lt;=Setup!$B$3+Setup!$B$4,"Due soon","Scheduled later"))))))))</f>
        <v/>
      </c>
      <c r="P43" s="10">
        <f>IF(OR(COUNT($E43:$H43)&lt;4,$I43=""),"",TEXT($E43,"0.##")&amp;" x "&amp;TEXT($F43,"0.##")&amp;" x "&amp;TEXT($G43,"0.##")&amp;" inches, MERV "&amp;TEXT($H43,"0")&amp;", "&amp;$I43)</f>
        <v/>
      </c>
      <c r="Q43" s="10">
        <f>IF(OR($A43&lt;&gt;"Yes",$P43="",$O43="Missing setup",$O43="Setup missing",$O43="Check future date"),"",IFERROR(IF(INDEX('Filter Stock'!$K$6:$K$105,MATCH($P43,'Filter Stock'!$A$6:$A$105,0))="","Stock data missing",INDEX('Filter Stock'!$K$6:$K$105,MATCH($P43,'Filter Stock'!$A$6:$A$105,0))),"Not stocked"))</f>
        <v/>
      </c>
      <c r="R43" s="5" t="n"/>
    </row>
    <row r="44" ht="24" customHeight="1">
      <c r="A44" s="12" t="n"/>
      <c r="B44" s="5" t="n"/>
      <c r="C44" s="5" t="n"/>
      <c r="D44" s="5" t="n"/>
      <c r="E44" s="27" t="n"/>
      <c r="F44" s="27" t="n"/>
      <c r="G44" s="27" t="n"/>
      <c r="H44" s="14" t="n"/>
      <c r="I44" s="5" t="n"/>
      <c r="J44" s="14" t="n"/>
      <c r="K44" s="14" t="n"/>
      <c r="L44" s="15" t="n"/>
      <c r="M44" s="16">
        <f>IF(OR($A44&lt;&gt;"Yes",NOT(ISNUMBER($L44)),NOT(ISNUMBER($K44))),"",$L44+$K44)</f>
        <v/>
      </c>
      <c r="N44" s="17">
        <f>IF(OR($M44="",Setup!$B$3=""),"",$M44-Setup!$B$3)</f>
        <v/>
      </c>
      <c r="O44" s="18">
        <f>IF($A44="","",IF($A44="No","Inactive",IF(OR(Setup!$B$3="",Setup!$B$4=""),"Setup missing",IF(OR($B44="",$C44="",COUNT($E44:$H44)&lt;4,$I44="",NOT(ISNUMBER($J44)),NOT(ISNUMBER($K44)),NOT(ISNUMBER($L44))),"Missing setup",IF($L44&gt;Setup!$B$3,"Check future date",IF($M44&lt;Setup!$B$3,"Overdue",IF($M44=Setup!$B$3,"Due today",IF($M44&lt;=Setup!$B$3+Setup!$B$4,"Due soon","Scheduled later"))))))))</f>
        <v/>
      </c>
      <c r="P44" s="10">
        <f>IF(OR(COUNT($E44:$H44)&lt;4,$I44=""),"",TEXT($E44,"0.##")&amp;" x "&amp;TEXT($F44,"0.##")&amp;" x "&amp;TEXT($G44,"0.##")&amp;" inches, MERV "&amp;TEXT($H44,"0")&amp;", "&amp;$I44)</f>
        <v/>
      </c>
      <c r="Q44" s="10">
        <f>IF(OR($A44&lt;&gt;"Yes",$P44="",$O44="Missing setup",$O44="Setup missing",$O44="Check future date"),"",IFERROR(IF(INDEX('Filter Stock'!$K$6:$K$105,MATCH($P44,'Filter Stock'!$A$6:$A$105,0))="","Stock data missing",INDEX('Filter Stock'!$K$6:$K$105,MATCH($P44,'Filter Stock'!$A$6:$A$105,0))),"Not stocked"))</f>
        <v/>
      </c>
      <c r="R44" s="5" t="n"/>
    </row>
    <row r="45" ht="24" customHeight="1">
      <c r="A45" s="12" t="n"/>
      <c r="B45" s="5" t="n"/>
      <c r="C45" s="5" t="n"/>
      <c r="D45" s="5" t="n"/>
      <c r="E45" s="27" t="n"/>
      <c r="F45" s="27" t="n"/>
      <c r="G45" s="27" t="n"/>
      <c r="H45" s="14" t="n"/>
      <c r="I45" s="5" t="n"/>
      <c r="J45" s="14" t="n"/>
      <c r="K45" s="14" t="n"/>
      <c r="L45" s="15" t="n"/>
      <c r="M45" s="16">
        <f>IF(OR($A45&lt;&gt;"Yes",NOT(ISNUMBER($L45)),NOT(ISNUMBER($K45))),"",$L45+$K45)</f>
        <v/>
      </c>
      <c r="N45" s="17">
        <f>IF(OR($M45="",Setup!$B$3=""),"",$M45-Setup!$B$3)</f>
        <v/>
      </c>
      <c r="O45" s="18">
        <f>IF($A45="","",IF($A45="No","Inactive",IF(OR(Setup!$B$3="",Setup!$B$4=""),"Setup missing",IF(OR($B45="",$C45="",COUNT($E45:$H45)&lt;4,$I45="",NOT(ISNUMBER($J45)),NOT(ISNUMBER($K45)),NOT(ISNUMBER($L45))),"Missing setup",IF($L45&gt;Setup!$B$3,"Check future date",IF($M45&lt;Setup!$B$3,"Overdue",IF($M45=Setup!$B$3,"Due today",IF($M45&lt;=Setup!$B$3+Setup!$B$4,"Due soon","Scheduled later"))))))))</f>
        <v/>
      </c>
      <c r="P45" s="10">
        <f>IF(OR(COUNT($E45:$H45)&lt;4,$I45=""),"",TEXT($E45,"0.##")&amp;" x "&amp;TEXT($F45,"0.##")&amp;" x "&amp;TEXT($G45,"0.##")&amp;" inches, MERV "&amp;TEXT($H45,"0")&amp;", "&amp;$I45)</f>
        <v/>
      </c>
      <c r="Q45" s="10">
        <f>IF(OR($A45&lt;&gt;"Yes",$P45="",$O45="Missing setup",$O45="Setup missing",$O45="Check future date"),"",IFERROR(IF(INDEX('Filter Stock'!$K$6:$K$105,MATCH($P45,'Filter Stock'!$A$6:$A$105,0))="","Stock data missing",INDEX('Filter Stock'!$K$6:$K$105,MATCH($P45,'Filter Stock'!$A$6:$A$105,0))),"Not stocked"))</f>
        <v/>
      </c>
      <c r="R45" s="5" t="n"/>
    </row>
    <row r="46" ht="24" customHeight="1">
      <c r="A46" s="12" t="n"/>
      <c r="B46" s="5" t="n"/>
      <c r="C46" s="5" t="n"/>
      <c r="D46" s="5" t="n"/>
      <c r="E46" s="27" t="n"/>
      <c r="F46" s="27" t="n"/>
      <c r="G46" s="27" t="n"/>
      <c r="H46" s="14" t="n"/>
      <c r="I46" s="5" t="n"/>
      <c r="J46" s="14" t="n"/>
      <c r="K46" s="14" t="n"/>
      <c r="L46" s="15" t="n"/>
      <c r="M46" s="16">
        <f>IF(OR($A46&lt;&gt;"Yes",NOT(ISNUMBER($L46)),NOT(ISNUMBER($K46))),"",$L46+$K46)</f>
        <v/>
      </c>
      <c r="N46" s="17">
        <f>IF(OR($M46="",Setup!$B$3=""),"",$M46-Setup!$B$3)</f>
        <v/>
      </c>
      <c r="O46" s="18">
        <f>IF($A46="","",IF($A46="No","Inactive",IF(OR(Setup!$B$3="",Setup!$B$4=""),"Setup missing",IF(OR($B46="",$C46="",COUNT($E46:$H46)&lt;4,$I46="",NOT(ISNUMBER($J46)),NOT(ISNUMBER($K46)),NOT(ISNUMBER($L46))),"Missing setup",IF($L46&gt;Setup!$B$3,"Check future date",IF($M46&lt;Setup!$B$3,"Overdue",IF($M46=Setup!$B$3,"Due today",IF($M46&lt;=Setup!$B$3+Setup!$B$4,"Due soon","Scheduled later"))))))))</f>
        <v/>
      </c>
      <c r="P46" s="10">
        <f>IF(OR(COUNT($E46:$H46)&lt;4,$I46=""),"",TEXT($E46,"0.##")&amp;" x "&amp;TEXT($F46,"0.##")&amp;" x "&amp;TEXT($G46,"0.##")&amp;" inches, MERV "&amp;TEXT($H46,"0")&amp;", "&amp;$I46)</f>
        <v/>
      </c>
      <c r="Q46" s="10">
        <f>IF(OR($A46&lt;&gt;"Yes",$P46="",$O46="Missing setup",$O46="Setup missing",$O46="Check future date"),"",IFERROR(IF(INDEX('Filter Stock'!$K$6:$K$105,MATCH($P46,'Filter Stock'!$A$6:$A$105,0))="","Stock data missing",INDEX('Filter Stock'!$K$6:$K$105,MATCH($P46,'Filter Stock'!$A$6:$A$105,0))),"Not stocked"))</f>
        <v/>
      </c>
      <c r="R46" s="5" t="n"/>
    </row>
    <row r="47" ht="24" customHeight="1">
      <c r="A47" s="12" t="n"/>
      <c r="B47" s="5" t="n"/>
      <c r="C47" s="5" t="n"/>
      <c r="D47" s="5" t="n"/>
      <c r="E47" s="27" t="n"/>
      <c r="F47" s="27" t="n"/>
      <c r="G47" s="27" t="n"/>
      <c r="H47" s="14" t="n"/>
      <c r="I47" s="5" t="n"/>
      <c r="J47" s="14" t="n"/>
      <c r="K47" s="14" t="n"/>
      <c r="L47" s="15" t="n"/>
      <c r="M47" s="16">
        <f>IF(OR($A47&lt;&gt;"Yes",NOT(ISNUMBER($L47)),NOT(ISNUMBER($K47))),"",$L47+$K47)</f>
        <v/>
      </c>
      <c r="N47" s="17">
        <f>IF(OR($M47="",Setup!$B$3=""),"",$M47-Setup!$B$3)</f>
        <v/>
      </c>
      <c r="O47" s="18">
        <f>IF($A47="","",IF($A47="No","Inactive",IF(OR(Setup!$B$3="",Setup!$B$4=""),"Setup missing",IF(OR($B47="",$C47="",COUNT($E47:$H47)&lt;4,$I47="",NOT(ISNUMBER($J47)),NOT(ISNUMBER($K47)),NOT(ISNUMBER($L47))),"Missing setup",IF($L47&gt;Setup!$B$3,"Check future date",IF($M47&lt;Setup!$B$3,"Overdue",IF($M47=Setup!$B$3,"Due today",IF($M47&lt;=Setup!$B$3+Setup!$B$4,"Due soon","Scheduled later"))))))))</f>
        <v/>
      </c>
      <c r="P47" s="10">
        <f>IF(OR(COUNT($E47:$H47)&lt;4,$I47=""),"",TEXT($E47,"0.##")&amp;" x "&amp;TEXT($F47,"0.##")&amp;" x "&amp;TEXT($G47,"0.##")&amp;" inches, MERV "&amp;TEXT($H47,"0")&amp;", "&amp;$I47)</f>
        <v/>
      </c>
      <c r="Q47" s="10">
        <f>IF(OR($A47&lt;&gt;"Yes",$P47="",$O47="Missing setup",$O47="Setup missing",$O47="Check future date"),"",IFERROR(IF(INDEX('Filter Stock'!$K$6:$K$105,MATCH($P47,'Filter Stock'!$A$6:$A$105,0))="","Stock data missing",INDEX('Filter Stock'!$K$6:$K$105,MATCH($P47,'Filter Stock'!$A$6:$A$105,0))),"Not stocked"))</f>
        <v/>
      </c>
      <c r="R47" s="5" t="n"/>
    </row>
    <row r="48" ht="24" customHeight="1">
      <c r="A48" s="12" t="n"/>
      <c r="B48" s="5" t="n"/>
      <c r="C48" s="5" t="n"/>
      <c r="D48" s="5" t="n"/>
      <c r="E48" s="27" t="n"/>
      <c r="F48" s="27" t="n"/>
      <c r="G48" s="27" t="n"/>
      <c r="H48" s="14" t="n"/>
      <c r="I48" s="5" t="n"/>
      <c r="J48" s="14" t="n"/>
      <c r="K48" s="14" t="n"/>
      <c r="L48" s="15" t="n"/>
      <c r="M48" s="16">
        <f>IF(OR($A48&lt;&gt;"Yes",NOT(ISNUMBER($L48)),NOT(ISNUMBER($K48))),"",$L48+$K48)</f>
        <v/>
      </c>
      <c r="N48" s="17">
        <f>IF(OR($M48="",Setup!$B$3=""),"",$M48-Setup!$B$3)</f>
        <v/>
      </c>
      <c r="O48" s="18">
        <f>IF($A48="","",IF($A48="No","Inactive",IF(OR(Setup!$B$3="",Setup!$B$4=""),"Setup missing",IF(OR($B48="",$C48="",COUNT($E48:$H48)&lt;4,$I48="",NOT(ISNUMBER($J48)),NOT(ISNUMBER($K48)),NOT(ISNUMBER($L48))),"Missing setup",IF($L48&gt;Setup!$B$3,"Check future date",IF($M48&lt;Setup!$B$3,"Overdue",IF($M48=Setup!$B$3,"Due today",IF($M48&lt;=Setup!$B$3+Setup!$B$4,"Due soon","Scheduled later"))))))))</f>
        <v/>
      </c>
      <c r="P48" s="10">
        <f>IF(OR(COUNT($E48:$H48)&lt;4,$I48=""),"",TEXT($E48,"0.##")&amp;" x "&amp;TEXT($F48,"0.##")&amp;" x "&amp;TEXT($G48,"0.##")&amp;" inches, MERV "&amp;TEXT($H48,"0")&amp;", "&amp;$I48)</f>
        <v/>
      </c>
      <c r="Q48" s="10">
        <f>IF(OR($A48&lt;&gt;"Yes",$P48="",$O48="Missing setup",$O48="Setup missing",$O48="Check future date"),"",IFERROR(IF(INDEX('Filter Stock'!$K$6:$K$105,MATCH($P48,'Filter Stock'!$A$6:$A$105,0))="","Stock data missing",INDEX('Filter Stock'!$K$6:$K$105,MATCH($P48,'Filter Stock'!$A$6:$A$105,0))),"Not stocked"))</f>
        <v/>
      </c>
      <c r="R48" s="5" t="n"/>
    </row>
    <row r="49" ht="24" customHeight="1">
      <c r="A49" s="12" t="n"/>
      <c r="B49" s="5" t="n"/>
      <c r="C49" s="5" t="n"/>
      <c r="D49" s="5" t="n"/>
      <c r="E49" s="27" t="n"/>
      <c r="F49" s="27" t="n"/>
      <c r="G49" s="27" t="n"/>
      <c r="H49" s="14" t="n"/>
      <c r="I49" s="5" t="n"/>
      <c r="J49" s="14" t="n"/>
      <c r="K49" s="14" t="n"/>
      <c r="L49" s="15" t="n"/>
      <c r="M49" s="16">
        <f>IF(OR($A49&lt;&gt;"Yes",NOT(ISNUMBER($L49)),NOT(ISNUMBER($K49))),"",$L49+$K49)</f>
        <v/>
      </c>
      <c r="N49" s="17">
        <f>IF(OR($M49="",Setup!$B$3=""),"",$M49-Setup!$B$3)</f>
        <v/>
      </c>
      <c r="O49" s="18">
        <f>IF($A49="","",IF($A49="No","Inactive",IF(OR(Setup!$B$3="",Setup!$B$4=""),"Setup missing",IF(OR($B49="",$C49="",COUNT($E49:$H49)&lt;4,$I49="",NOT(ISNUMBER($J49)),NOT(ISNUMBER($K49)),NOT(ISNUMBER($L49))),"Missing setup",IF($L49&gt;Setup!$B$3,"Check future date",IF($M49&lt;Setup!$B$3,"Overdue",IF($M49=Setup!$B$3,"Due today",IF($M49&lt;=Setup!$B$3+Setup!$B$4,"Due soon","Scheduled later"))))))))</f>
        <v/>
      </c>
      <c r="P49" s="10">
        <f>IF(OR(COUNT($E49:$H49)&lt;4,$I49=""),"",TEXT($E49,"0.##")&amp;" x "&amp;TEXT($F49,"0.##")&amp;" x "&amp;TEXT($G49,"0.##")&amp;" inches, MERV "&amp;TEXT($H49,"0")&amp;", "&amp;$I49)</f>
        <v/>
      </c>
      <c r="Q49" s="10">
        <f>IF(OR($A49&lt;&gt;"Yes",$P49="",$O49="Missing setup",$O49="Setup missing",$O49="Check future date"),"",IFERROR(IF(INDEX('Filter Stock'!$K$6:$K$105,MATCH($P49,'Filter Stock'!$A$6:$A$105,0))="","Stock data missing",INDEX('Filter Stock'!$K$6:$K$105,MATCH($P49,'Filter Stock'!$A$6:$A$105,0))),"Not stocked"))</f>
        <v/>
      </c>
      <c r="R49" s="5" t="n"/>
    </row>
    <row r="50" ht="24" customHeight="1">
      <c r="A50" s="12" t="n"/>
      <c r="B50" s="5" t="n"/>
      <c r="C50" s="5" t="n"/>
      <c r="D50" s="5" t="n"/>
      <c r="E50" s="27" t="n"/>
      <c r="F50" s="27" t="n"/>
      <c r="G50" s="27" t="n"/>
      <c r="H50" s="14" t="n"/>
      <c r="I50" s="5" t="n"/>
      <c r="J50" s="14" t="n"/>
      <c r="K50" s="14" t="n"/>
      <c r="L50" s="15" t="n"/>
      <c r="M50" s="16">
        <f>IF(OR($A50&lt;&gt;"Yes",NOT(ISNUMBER($L50)),NOT(ISNUMBER($K50))),"",$L50+$K50)</f>
        <v/>
      </c>
      <c r="N50" s="17">
        <f>IF(OR($M50="",Setup!$B$3=""),"",$M50-Setup!$B$3)</f>
        <v/>
      </c>
      <c r="O50" s="18">
        <f>IF($A50="","",IF($A50="No","Inactive",IF(OR(Setup!$B$3="",Setup!$B$4=""),"Setup missing",IF(OR($B50="",$C50="",COUNT($E50:$H50)&lt;4,$I50="",NOT(ISNUMBER($J50)),NOT(ISNUMBER($K50)),NOT(ISNUMBER($L50))),"Missing setup",IF($L50&gt;Setup!$B$3,"Check future date",IF($M50&lt;Setup!$B$3,"Overdue",IF($M50=Setup!$B$3,"Due today",IF($M50&lt;=Setup!$B$3+Setup!$B$4,"Due soon","Scheduled later"))))))))</f>
        <v/>
      </c>
      <c r="P50" s="10">
        <f>IF(OR(COUNT($E50:$H50)&lt;4,$I50=""),"",TEXT($E50,"0.##")&amp;" x "&amp;TEXT($F50,"0.##")&amp;" x "&amp;TEXT($G50,"0.##")&amp;" inches, MERV "&amp;TEXT($H50,"0")&amp;", "&amp;$I50)</f>
        <v/>
      </c>
      <c r="Q50" s="10">
        <f>IF(OR($A50&lt;&gt;"Yes",$P50="",$O50="Missing setup",$O50="Setup missing",$O50="Check future date"),"",IFERROR(IF(INDEX('Filter Stock'!$K$6:$K$105,MATCH($P50,'Filter Stock'!$A$6:$A$105,0))="","Stock data missing",INDEX('Filter Stock'!$K$6:$K$105,MATCH($P50,'Filter Stock'!$A$6:$A$105,0))),"Not stocked"))</f>
        <v/>
      </c>
      <c r="R50" s="5" t="n"/>
    </row>
    <row r="51" ht="24" customHeight="1">
      <c r="A51" s="12" t="n"/>
      <c r="B51" s="5" t="n"/>
      <c r="C51" s="5" t="n"/>
      <c r="D51" s="5" t="n"/>
      <c r="E51" s="27" t="n"/>
      <c r="F51" s="27" t="n"/>
      <c r="G51" s="27" t="n"/>
      <c r="H51" s="14" t="n"/>
      <c r="I51" s="5" t="n"/>
      <c r="J51" s="14" t="n"/>
      <c r="K51" s="14" t="n"/>
      <c r="L51" s="15" t="n"/>
      <c r="M51" s="16">
        <f>IF(OR($A51&lt;&gt;"Yes",NOT(ISNUMBER($L51)),NOT(ISNUMBER($K51))),"",$L51+$K51)</f>
        <v/>
      </c>
      <c r="N51" s="17">
        <f>IF(OR($M51="",Setup!$B$3=""),"",$M51-Setup!$B$3)</f>
        <v/>
      </c>
      <c r="O51" s="18">
        <f>IF($A51="","",IF($A51="No","Inactive",IF(OR(Setup!$B$3="",Setup!$B$4=""),"Setup missing",IF(OR($B51="",$C51="",COUNT($E51:$H51)&lt;4,$I51="",NOT(ISNUMBER($J51)),NOT(ISNUMBER($K51)),NOT(ISNUMBER($L51))),"Missing setup",IF($L51&gt;Setup!$B$3,"Check future date",IF($M51&lt;Setup!$B$3,"Overdue",IF($M51=Setup!$B$3,"Due today",IF($M51&lt;=Setup!$B$3+Setup!$B$4,"Due soon","Scheduled later"))))))))</f>
        <v/>
      </c>
      <c r="P51" s="10">
        <f>IF(OR(COUNT($E51:$H51)&lt;4,$I51=""),"",TEXT($E51,"0.##")&amp;" x "&amp;TEXT($F51,"0.##")&amp;" x "&amp;TEXT($G51,"0.##")&amp;" inches, MERV "&amp;TEXT($H51,"0")&amp;", "&amp;$I51)</f>
        <v/>
      </c>
      <c r="Q51" s="10">
        <f>IF(OR($A51&lt;&gt;"Yes",$P51="",$O51="Missing setup",$O51="Setup missing",$O51="Check future date"),"",IFERROR(IF(INDEX('Filter Stock'!$K$6:$K$105,MATCH($P51,'Filter Stock'!$A$6:$A$105,0))="","Stock data missing",INDEX('Filter Stock'!$K$6:$K$105,MATCH($P51,'Filter Stock'!$A$6:$A$105,0))),"Not stocked"))</f>
        <v/>
      </c>
      <c r="R51" s="5" t="n"/>
    </row>
    <row r="52" ht="24" customHeight="1">
      <c r="A52" s="12" t="n"/>
      <c r="B52" s="5" t="n"/>
      <c r="C52" s="5" t="n"/>
      <c r="D52" s="5" t="n"/>
      <c r="E52" s="27" t="n"/>
      <c r="F52" s="27" t="n"/>
      <c r="G52" s="27" t="n"/>
      <c r="H52" s="14" t="n"/>
      <c r="I52" s="5" t="n"/>
      <c r="J52" s="14" t="n"/>
      <c r="K52" s="14" t="n"/>
      <c r="L52" s="15" t="n"/>
      <c r="M52" s="16">
        <f>IF(OR($A52&lt;&gt;"Yes",NOT(ISNUMBER($L52)),NOT(ISNUMBER($K52))),"",$L52+$K52)</f>
        <v/>
      </c>
      <c r="N52" s="17">
        <f>IF(OR($M52="",Setup!$B$3=""),"",$M52-Setup!$B$3)</f>
        <v/>
      </c>
      <c r="O52" s="18">
        <f>IF($A52="","",IF($A52="No","Inactive",IF(OR(Setup!$B$3="",Setup!$B$4=""),"Setup missing",IF(OR($B52="",$C52="",COUNT($E52:$H52)&lt;4,$I52="",NOT(ISNUMBER($J52)),NOT(ISNUMBER($K52)),NOT(ISNUMBER($L52))),"Missing setup",IF($L52&gt;Setup!$B$3,"Check future date",IF($M52&lt;Setup!$B$3,"Overdue",IF($M52=Setup!$B$3,"Due today",IF($M52&lt;=Setup!$B$3+Setup!$B$4,"Due soon","Scheduled later"))))))))</f>
        <v/>
      </c>
      <c r="P52" s="10">
        <f>IF(OR(COUNT($E52:$H52)&lt;4,$I52=""),"",TEXT($E52,"0.##")&amp;" x "&amp;TEXT($F52,"0.##")&amp;" x "&amp;TEXT($G52,"0.##")&amp;" inches, MERV "&amp;TEXT($H52,"0")&amp;", "&amp;$I52)</f>
        <v/>
      </c>
      <c r="Q52" s="10">
        <f>IF(OR($A52&lt;&gt;"Yes",$P52="",$O52="Missing setup",$O52="Setup missing",$O52="Check future date"),"",IFERROR(IF(INDEX('Filter Stock'!$K$6:$K$105,MATCH($P52,'Filter Stock'!$A$6:$A$105,0))="","Stock data missing",INDEX('Filter Stock'!$K$6:$K$105,MATCH($P52,'Filter Stock'!$A$6:$A$105,0))),"Not stocked"))</f>
        <v/>
      </c>
      <c r="R52" s="5" t="n"/>
    </row>
    <row r="53" ht="24" customHeight="1">
      <c r="A53" s="12" t="n"/>
      <c r="B53" s="5" t="n"/>
      <c r="C53" s="5" t="n"/>
      <c r="D53" s="5" t="n"/>
      <c r="E53" s="27" t="n"/>
      <c r="F53" s="27" t="n"/>
      <c r="G53" s="27" t="n"/>
      <c r="H53" s="14" t="n"/>
      <c r="I53" s="5" t="n"/>
      <c r="J53" s="14" t="n"/>
      <c r="K53" s="14" t="n"/>
      <c r="L53" s="15" t="n"/>
      <c r="M53" s="16">
        <f>IF(OR($A53&lt;&gt;"Yes",NOT(ISNUMBER($L53)),NOT(ISNUMBER($K53))),"",$L53+$K53)</f>
        <v/>
      </c>
      <c r="N53" s="17">
        <f>IF(OR($M53="",Setup!$B$3=""),"",$M53-Setup!$B$3)</f>
        <v/>
      </c>
      <c r="O53" s="18">
        <f>IF($A53="","",IF($A53="No","Inactive",IF(OR(Setup!$B$3="",Setup!$B$4=""),"Setup missing",IF(OR($B53="",$C53="",COUNT($E53:$H53)&lt;4,$I53="",NOT(ISNUMBER($J53)),NOT(ISNUMBER($K53)),NOT(ISNUMBER($L53))),"Missing setup",IF($L53&gt;Setup!$B$3,"Check future date",IF($M53&lt;Setup!$B$3,"Overdue",IF($M53=Setup!$B$3,"Due today",IF($M53&lt;=Setup!$B$3+Setup!$B$4,"Due soon","Scheduled later"))))))))</f>
        <v/>
      </c>
      <c r="P53" s="10">
        <f>IF(OR(COUNT($E53:$H53)&lt;4,$I53=""),"",TEXT($E53,"0.##")&amp;" x "&amp;TEXT($F53,"0.##")&amp;" x "&amp;TEXT($G53,"0.##")&amp;" inches, MERV "&amp;TEXT($H53,"0")&amp;", "&amp;$I53)</f>
        <v/>
      </c>
      <c r="Q53" s="10">
        <f>IF(OR($A53&lt;&gt;"Yes",$P53="",$O53="Missing setup",$O53="Setup missing",$O53="Check future date"),"",IFERROR(IF(INDEX('Filter Stock'!$K$6:$K$105,MATCH($P53,'Filter Stock'!$A$6:$A$105,0))="","Stock data missing",INDEX('Filter Stock'!$K$6:$K$105,MATCH($P53,'Filter Stock'!$A$6:$A$105,0))),"Not stocked"))</f>
        <v/>
      </c>
      <c r="R53" s="5" t="n"/>
    </row>
    <row r="54" ht="24" customHeight="1">
      <c r="A54" s="12" t="n"/>
      <c r="B54" s="5" t="n"/>
      <c r="C54" s="5" t="n"/>
      <c r="D54" s="5" t="n"/>
      <c r="E54" s="27" t="n"/>
      <c r="F54" s="27" t="n"/>
      <c r="G54" s="27" t="n"/>
      <c r="H54" s="14" t="n"/>
      <c r="I54" s="5" t="n"/>
      <c r="J54" s="14" t="n"/>
      <c r="K54" s="14" t="n"/>
      <c r="L54" s="15" t="n"/>
      <c r="M54" s="16">
        <f>IF(OR($A54&lt;&gt;"Yes",NOT(ISNUMBER($L54)),NOT(ISNUMBER($K54))),"",$L54+$K54)</f>
        <v/>
      </c>
      <c r="N54" s="17">
        <f>IF(OR($M54="",Setup!$B$3=""),"",$M54-Setup!$B$3)</f>
        <v/>
      </c>
      <c r="O54" s="18">
        <f>IF($A54="","",IF($A54="No","Inactive",IF(OR(Setup!$B$3="",Setup!$B$4=""),"Setup missing",IF(OR($B54="",$C54="",COUNT($E54:$H54)&lt;4,$I54="",NOT(ISNUMBER($J54)),NOT(ISNUMBER($K54)),NOT(ISNUMBER($L54))),"Missing setup",IF($L54&gt;Setup!$B$3,"Check future date",IF($M54&lt;Setup!$B$3,"Overdue",IF($M54=Setup!$B$3,"Due today",IF($M54&lt;=Setup!$B$3+Setup!$B$4,"Due soon","Scheduled later"))))))))</f>
        <v/>
      </c>
      <c r="P54" s="10">
        <f>IF(OR(COUNT($E54:$H54)&lt;4,$I54=""),"",TEXT($E54,"0.##")&amp;" x "&amp;TEXT($F54,"0.##")&amp;" x "&amp;TEXT($G54,"0.##")&amp;" inches, MERV "&amp;TEXT($H54,"0")&amp;", "&amp;$I54)</f>
        <v/>
      </c>
      <c r="Q54" s="10">
        <f>IF(OR($A54&lt;&gt;"Yes",$P54="",$O54="Missing setup",$O54="Setup missing",$O54="Check future date"),"",IFERROR(IF(INDEX('Filter Stock'!$K$6:$K$105,MATCH($P54,'Filter Stock'!$A$6:$A$105,0))="","Stock data missing",INDEX('Filter Stock'!$K$6:$K$105,MATCH($P54,'Filter Stock'!$A$6:$A$105,0))),"Not stocked"))</f>
        <v/>
      </c>
      <c r="R54" s="5" t="n"/>
    </row>
    <row r="55" ht="24" customHeight="1">
      <c r="A55" s="12" t="n"/>
      <c r="B55" s="5" t="n"/>
      <c r="C55" s="5" t="n"/>
      <c r="D55" s="5" t="n"/>
      <c r="E55" s="27" t="n"/>
      <c r="F55" s="27" t="n"/>
      <c r="G55" s="27" t="n"/>
      <c r="H55" s="14" t="n"/>
      <c r="I55" s="5" t="n"/>
      <c r="J55" s="14" t="n"/>
      <c r="K55" s="14" t="n"/>
      <c r="L55" s="15" t="n"/>
      <c r="M55" s="16">
        <f>IF(OR($A55&lt;&gt;"Yes",NOT(ISNUMBER($L55)),NOT(ISNUMBER($K55))),"",$L55+$K55)</f>
        <v/>
      </c>
      <c r="N55" s="17">
        <f>IF(OR($M55="",Setup!$B$3=""),"",$M55-Setup!$B$3)</f>
        <v/>
      </c>
      <c r="O55" s="18">
        <f>IF($A55="","",IF($A55="No","Inactive",IF(OR(Setup!$B$3="",Setup!$B$4=""),"Setup missing",IF(OR($B55="",$C55="",COUNT($E55:$H55)&lt;4,$I55="",NOT(ISNUMBER($J55)),NOT(ISNUMBER($K55)),NOT(ISNUMBER($L55))),"Missing setup",IF($L55&gt;Setup!$B$3,"Check future date",IF($M55&lt;Setup!$B$3,"Overdue",IF($M55=Setup!$B$3,"Due today",IF($M55&lt;=Setup!$B$3+Setup!$B$4,"Due soon","Scheduled later"))))))))</f>
        <v/>
      </c>
      <c r="P55" s="10">
        <f>IF(OR(COUNT($E55:$H55)&lt;4,$I55=""),"",TEXT($E55,"0.##")&amp;" x "&amp;TEXT($F55,"0.##")&amp;" x "&amp;TEXT($G55,"0.##")&amp;" inches, MERV "&amp;TEXT($H55,"0")&amp;", "&amp;$I55)</f>
        <v/>
      </c>
      <c r="Q55" s="10">
        <f>IF(OR($A55&lt;&gt;"Yes",$P55="",$O55="Missing setup",$O55="Setup missing",$O55="Check future date"),"",IFERROR(IF(INDEX('Filter Stock'!$K$6:$K$105,MATCH($P55,'Filter Stock'!$A$6:$A$105,0))="","Stock data missing",INDEX('Filter Stock'!$K$6:$K$105,MATCH($P55,'Filter Stock'!$A$6:$A$105,0))),"Not stocked"))</f>
        <v/>
      </c>
      <c r="R55" s="5" t="n"/>
    </row>
    <row r="56" ht="24" customHeight="1">
      <c r="A56" s="12" t="n"/>
      <c r="B56" s="5" t="n"/>
      <c r="C56" s="5" t="n"/>
      <c r="D56" s="5" t="n"/>
      <c r="E56" s="27" t="n"/>
      <c r="F56" s="27" t="n"/>
      <c r="G56" s="27" t="n"/>
      <c r="H56" s="14" t="n"/>
      <c r="I56" s="5" t="n"/>
      <c r="J56" s="14" t="n"/>
      <c r="K56" s="14" t="n"/>
      <c r="L56" s="15" t="n"/>
      <c r="M56" s="16">
        <f>IF(OR($A56&lt;&gt;"Yes",NOT(ISNUMBER($L56)),NOT(ISNUMBER($K56))),"",$L56+$K56)</f>
        <v/>
      </c>
      <c r="N56" s="17">
        <f>IF(OR($M56="",Setup!$B$3=""),"",$M56-Setup!$B$3)</f>
        <v/>
      </c>
      <c r="O56" s="18">
        <f>IF($A56="","",IF($A56="No","Inactive",IF(OR(Setup!$B$3="",Setup!$B$4=""),"Setup missing",IF(OR($B56="",$C56="",COUNT($E56:$H56)&lt;4,$I56="",NOT(ISNUMBER($J56)),NOT(ISNUMBER($K56)),NOT(ISNUMBER($L56))),"Missing setup",IF($L56&gt;Setup!$B$3,"Check future date",IF($M56&lt;Setup!$B$3,"Overdue",IF($M56=Setup!$B$3,"Due today",IF($M56&lt;=Setup!$B$3+Setup!$B$4,"Due soon","Scheduled later"))))))))</f>
        <v/>
      </c>
      <c r="P56" s="10">
        <f>IF(OR(COUNT($E56:$H56)&lt;4,$I56=""),"",TEXT($E56,"0.##")&amp;" x "&amp;TEXT($F56,"0.##")&amp;" x "&amp;TEXT($G56,"0.##")&amp;" inches, MERV "&amp;TEXT($H56,"0")&amp;", "&amp;$I56)</f>
        <v/>
      </c>
      <c r="Q56" s="10">
        <f>IF(OR($A56&lt;&gt;"Yes",$P56="",$O56="Missing setup",$O56="Setup missing",$O56="Check future date"),"",IFERROR(IF(INDEX('Filter Stock'!$K$6:$K$105,MATCH($P56,'Filter Stock'!$A$6:$A$105,0))="","Stock data missing",INDEX('Filter Stock'!$K$6:$K$105,MATCH($P56,'Filter Stock'!$A$6:$A$105,0))),"Not stocked"))</f>
        <v/>
      </c>
      <c r="R56" s="5" t="n"/>
    </row>
    <row r="57" ht="24" customHeight="1">
      <c r="A57" s="12" t="n"/>
      <c r="B57" s="5" t="n"/>
      <c r="C57" s="5" t="n"/>
      <c r="D57" s="5" t="n"/>
      <c r="E57" s="27" t="n"/>
      <c r="F57" s="27" t="n"/>
      <c r="G57" s="27" t="n"/>
      <c r="H57" s="14" t="n"/>
      <c r="I57" s="5" t="n"/>
      <c r="J57" s="14" t="n"/>
      <c r="K57" s="14" t="n"/>
      <c r="L57" s="15" t="n"/>
      <c r="M57" s="16">
        <f>IF(OR($A57&lt;&gt;"Yes",NOT(ISNUMBER($L57)),NOT(ISNUMBER($K57))),"",$L57+$K57)</f>
        <v/>
      </c>
      <c r="N57" s="17">
        <f>IF(OR($M57="",Setup!$B$3=""),"",$M57-Setup!$B$3)</f>
        <v/>
      </c>
      <c r="O57" s="18">
        <f>IF($A57="","",IF($A57="No","Inactive",IF(OR(Setup!$B$3="",Setup!$B$4=""),"Setup missing",IF(OR($B57="",$C57="",COUNT($E57:$H57)&lt;4,$I57="",NOT(ISNUMBER($J57)),NOT(ISNUMBER($K57)),NOT(ISNUMBER($L57))),"Missing setup",IF($L57&gt;Setup!$B$3,"Check future date",IF($M57&lt;Setup!$B$3,"Overdue",IF($M57=Setup!$B$3,"Due today",IF($M57&lt;=Setup!$B$3+Setup!$B$4,"Due soon","Scheduled later"))))))))</f>
        <v/>
      </c>
      <c r="P57" s="10">
        <f>IF(OR(COUNT($E57:$H57)&lt;4,$I57=""),"",TEXT($E57,"0.##")&amp;" x "&amp;TEXT($F57,"0.##")&amp;" x "&amp;TEXT($G57,"0.##")&amp;" inches, MERV "&amp;TEXT($H57,"0")&amp;", "&amp;$I57)</f>
        <v/>
      </c>
      <c r="Q57" s="10">
        <f>IF(OR($A57&lt;&gt;"Yes",$P57="",$O57="Missing setup",$O57="Setup missing",$O57="Check future date"),"",IFERROR(IF(INDEX('Filter Stock'!$K$6:$K$105,MATCH($P57,'Filter Stock'!$A$6:$A$105,0))="","Stock data missing",INDEX('Filter Stock'!$K$6:$K$105,MATCH($P57,'Filter Stock'!$A$6:$A$105,0))),"Not stocked"))</f>
        <v/>
      </c>
      <c r="R57" s="5" t="n"/>
    </row>
    <row r="58" ht="24" customHeight="1">
      <c r="A58" s="12" t="n"/>
      <c r="B58" s="5" t="n"/>
      <c r="C58" s="5" t="n"/>
      <c r="D58" s="5" t="n"/>
      <c r="E58" s="27" t="n"/>
      <c r="F58" s="27" t="n"/>
      <c r="G58" s="27" t="n"/>
      <c r="H58" s="14" t="n"/>
      <c r="I58" s="5" t="n"/>
      <c r="J58" s="14" t="n"/>
      <c r="K58" s="14" t="n"/>
      <c r="L58" s="15" t="n"/>
      <c r="M58" s="16">
        <f>IF(OR($A58&lt;&gt;"Yes",NOT(ISNUMBER($L58)),NOT(ISNUMBER($K58))),"",$L58+$K58)</f>
        <v/>
      </c>
      <c r="N58" s="17">
        <f>IF(OR($M58="",Setup!$B$3=""),"",$M58-Setup!$B$3)</f>
        <v/>
      </c>
      <c r="O58" s="18">
        <f>IF($A58="","",IF($A58="No","Inactive",IF(OR(Setup!$B$3="",Setup!$B$4=""),"Setup missing",IF(OR($B58="",$C58="",COUNT($E58:$H58)&lt;4,$I58="",NOT(ISNUMBER($J58)),NOT(ISNUMBER($K58)),NOT(ISNUMBER($L58))),"Missing setup",IF($L58&gt;Setup!$B$3,"Check future date",IF($M58&lt;Setup!$B$3,"Overdue",IF($M58=Setup!$B$3,"Due today",IF($M58&lt;=Setup!$B$3+Setup!$B$4,"Due soon","Scheduled later"))))))))</f>
        <v/>
      </c>
      <c r="P58" s="10">
        <f>IF(OR(COUNT($E58:$H58)&lt;4,$I58=""),"",TEXT($E58,"0.##")&amp;" x "&amp;TEXT($F58,"0.##")&amp;" x "&amp;TEXT($G58,"0.##")&amp;" inches, MERV "&amp;TEXT($H58,"0")&amp;", "&amp;$I58)</f>
        <v/>
      </c>
      <c r="Q58" s="10">
        <f>IF(OR($A58&lt;&gt;"Yes",$P58="",$O58="Missing setup",$O58="Setup missing",$O58="Check future date"),"",IFERROR(IF(INDEX('Filter Stock'!$K$6:$K$105,MATCH($P58,'Filter Stock'!$A$6:$A$105,0))="","Stock data missing",INDEX('Filter Stock'!$K$6:$K$105,MATCH($P58,'Filter Stock'!$A$6:$A$105,0))),"Not stocked"))</f>
        <v/>
      </c>
      <c r="R58" s="5" t="n"/>
    </row>
    <row r="59" ht="24" customHeight="1">
      <c r="A59" s="12" t="n"/>
      <c r="B59" s="5" t="n"/>
      <c r="C59" s="5" t="n"/>
      <c r="D59" s="5" t="n"/>
      <c r="E59" s="27" t="n"/>
      <c r="F59" s="27" t="n"/>
      <c r="G59" s="27" t="n"/>
      <c r="H59" s="14" t="n"/>
      <c r="I59" s="5" t="n"/>
      <c r="J59" s="14" t="n"/>
      <c r="K59" s="14" t="n"/>
      <c r="L59" s="15" t="n"/>
      <c r="M59" s="16">
        <f>IF(OR($A59&lt;&gt;"Yes",NOT(ISNUMBER($L59)),NOT(ISNUMBER($K59))),"",$L59+$K59)</f>
        <v/>
      </c>
      <c r="N59" s="17">
        <f>IF(OR($M59="",Setup!$B$3=""),"",$M59-Setup!$B$3)</f>
        <v/>
      </c>
      <c r="O59" s="18">
        <f>IF($A59="","",IF($A59="No","Inactive",IF(OR(Setup!$B$3="",Setup!$B$4=""),"Setup missing",IF(OR($B59="",$C59="",COUNT($E59:$H59)&lt;4,$I59="",NOT(ISNUMBER($J59)),NOT(ISNUMBER($K59)),NOT(ISNUMBER($L59))),"Missing setup",IF($L59&gt;Setup!$B$3,"Check future date",IF($M59&lt;Setup!$B$3,"Overdue",IF($M59=Setup!$B$3,"Due today",IF($M59&lt;=Setup!$B$3+Setup!$B$4,"Due soon","Scheduled later"))))))))</f>
        <v/>
      </c>
      <c r="P59" s="10">
        <f>IF(OR(COUNT($E59:$H59)&lt;4,$I59=""),"",TEXT($E59,"0.##")&amp;" x "&amp;TEXT($F59,"0.##")&amp;" x "&amp;TEXT($G59,"0.##")&amp;" inches, MERV "&amp;TEXT($H59,"0")&amp;", "&amp;$I59)</f>
        <v/>
      </c>
      <c r="Q59" s="10">
        <f>IF(OR($A59&lt;&gt;"Yes",$P59="",$O59="Missing setup",$O59="Setup missing",$O59="Check future date"),"",IFERROR(IF(INDEX('Filter Stock'!$K$6:$K$105,MATCH($P59,'Filter Stock'!$A$6:$A$105,0))="","Stock data missing",INDEX('Filter Stock'!$K$6:$K$105,MATCH($P59,'Filter Stock'!$A$6:$A$105,0))),"Not stocked"))</f>
        <v/>
      </c>
      <c r="R59" s="5" t="n"/>
    </row>
    <row r="60" ht="24" customHeight="1">
      <c r="A60" s="12" t="n"/>
      <c r="B60" s="5" t="n"/>
      <c r="C60" s="5" t="n"/>
      <c r="D60" s="5" t="n"/>
      <c r="E60" s="27" t="n"/>
      <c r="F60" s="27" t="n"/>
      <c r="G60" s="27" t="n"/>
      <c r="H60" s="14" t="n"/>
      <c r="I60" s="5" t="n"/>
      <c r="J60" s="14" t="n"/>
      <c r="K60" s="14" t="n"/>
      <c r="L60" s="15" t="n"/>
      <c r="M60" s="16">
        <f>IF(OR($A60&lt;&gt;"Yes",NOT(ISNUMBER($L60)),NOT(ISNUMBER($K60))),"",$L60+$K60)</f>
        <v/>
      </c>
      <c r="N60" s="17">
        <f>IF(OR($M60="",Setup!$B$3=""),"",$M60-Setup!$B$3)</f>
        <v/>
      </c>
      <c r="O60" s="18">
        <f>IF($A60="","",IF($A60="No","Inactive",IF(OR(Setup!$B$3="",Setup!$B$4=""),"Setup missing",IF(OR($B60="",$C60="",COUNT($E60:$H60)&lt;4,$I60="",NOT(ISNUMBER($J60)),NOT(ISNUMBER($K60)),NOT(ISNUMBER($L60))),"Missing setup",IF($L60&gt;Setup!$B$3,"Check future date",IF($M60&lt;Setup!$B$3,"Overdue",IF($M60=Setup!$B$3,"Due today",IF($M60&lt;=Setup!$B$3+Setup!$B$4,"Due soon","Scheduled later"))))))))</f>
        <v/>
      </c>
      <c r="P60" s="10">
        <f>IF(OR(COUNT($E60:$H60)&lt;4,$I60=""),"",TEXT($E60,"0.##")&amp;" x "&amp;TEXT($F60,"0.##")&amp;" x "&amp;TEXT($G60,"0.##")&amp;" inches, MERV "&amp;TEXT($H60,"0")&amp;", "&amp;$I60)</f>
        <v/>
      </c>
      <c r="Q60" s="10">
        <f>IF(OR($A60&lt;&gt;"Yes",$P60="",$O60="Missing setup",$O60="Setup missing",$O60="Check future date"),"",IFERROR(IF(INDEX('Filter Stock'!$K$6:$K$105,MATCH($P60,'Filter Stock'!$A$6:$A$105,0))="","Stock data missing",INDEX('Filter Stock'!$K$6:$K$105,MATCH($P60,'Filter Stock'!$A$6:$A$105,0))),"Not stocked"))</f>
        <v/>
      </c>
      <c r="R60" s="5" t="n"/>
    </row>
    <row r="61" ht="24" customHeight="1">
      <c r="A61" s="12" t="n"/>
      <c r="B61" s="5" t="n"/>
      <c r="C61" s="5" t="n"/>
      <c r="D61" s="5" t="n"/>
      <c r="E61" s="27" t="n"/>
      <c r="F61" s="27" t="n"/>
      <c r="G61" s="27" t="n"/>
      <c r="H61" s="14" t="n"/>
      <c r="I61" s="5" t="n"/>
      <c r="J61" s="14" t="n"/>
      <c r="K61" s="14" t="n"/>
      <c r="L61" s="15" t="n"/>
      <c r="M61" s="16">
        <f>IF(OR($A61&lt;&gt;"Yes",NOT(ISNUMBER($L61)),NOT(ISNUMBER($K61))),"",$L61+$K61)</f>
        <v/>
      </c>
      <c r="N61" s="17">
        <f>IF(OR($M61="",Setup!$B$3=""),"",$M61-Setup!$B$3)</f>
        <v/>
      </c>
      <c r="O61" s="18">
        <f>IF($A61="","",IF($A61="No","Inactive",IF(OR(Setup!$B$3="",Setup!$B$4=""),"Setup missing",IF(OR($B61="",$C61="",COUNT($E61:$H61)&lt;4,$I61="",NOT(ISNUMBER($J61)),NOT(ISNUMBER($K61)),NOT(ISNUMBER($L61))),"Missing setup",IF($L61&gt;Setup!$B$3,"Check future date",IF($M61&lt;Setup!$B$3,"Overdue",IF($M61=Setup!$B$3,"Due today",IF($M61&lt;=Setup!$B$3+Setup!$B$4,"Due soon","Scheduled later"))))))))</f>
        <v/>
      </c>
      <c r="P61" s="10">
        <f>IF(OR(COUNT($E61:$H61)&lt;4,$I61=""),"",TEXT($E61,"0.##")&amp;" x "&amp;TEXT($F61,"0.##")&amp;" x "&amp;TEXT($G61,"0.##")&amp;" inches, MERV "&amp;TEXT($H61,"0")&amp;", "&amp;$I61)</f>
        <v/>
      </c>
      <c r="Q61" s="10">
        <f>IF(OR($A61&lt;&gt;"Yes",$P61="",$O61="Missing setup",$O61="Setup missing",$O61="Check future date"),"",IFERROR(IF(INDEX('Filter Stock'!$K$6:$K$105,MATCH($P61,'Filter Stock'!$A$6:$A$105,0))="","Stock data missing",INDEX('Filter Stock'!$K$6:$K$105,MATCH($P61,'Filter Stock'!$A$6:$A$105,0))),"Not stocked"))</f>
        <v/>
      </c>
      <c r="R61" s="5" t="n"/>
    </row>
    <row r="62" ht="24" customHeight="1">
      <c r="A62" s="12" t="n"/>
      <c r="B62" s="5" t="n"/>
      <c r="C62" s="5" t="n"/>
      <c r="D62" s="5" t="n"/>
      <c r="E62" s="27" t="n"/>
      <c r="F62" s="27" t="n"/>
      <c r="G62" s="27" t="n"/>
      <c r="H62" s="14" t="n"/>
      <c r="I62" s="5" t="n"/>
      <c r="J62" s="14" t="n"/>
      <c r="K62" s="14" t="n"/>
      <c r="L62" s="15" t="n"/>
      <c r="M62" s="16">
        <f>IF(OR($A62&lt;&gt;"Yes",NOT(ISNUMBER($L62)),NOT(ISNUMBER($K62))),"",$L62+$K62)</f>
        <v/>
      </c>
      <c r="N62" s="17">
        <f>IF(OR($M62="",Setup!$B$3=""),"",$M62-Setup!$B$3)</f>
        <v/>
      </c>
      <c r="O62" s="18">
        <f>IF($A62="","",IF($A62="No","Inactive",IF(OR(Setup!$B$3="",Setup!$B$4=""),"Setup missing",IF(OR($B62="",$C62="",COUNT($E62:$H62)&lt;4,$I62="",NOT(ISNUMBER($J62)),NOT(ISNUMBER($K62)),NOT(ISNUMBER($L62))),"Missing setup",IF($L62&gt;Setup!$B$3,"Check future date",IF($M62&lt;Setup!$B$3,"Overdue",IF($M62=Setup!$B$3,"Due today",IF($M62&lt;=Setup!$B$3+Setup!$B$4,"Due soon","Scheduled later"))))))))</f>
        <v/>
      </c>
      <c r="P62" s="10">
        <f>IF(OR(COUNT($E62:$H62)&lt;4,$I62=""),"",TEXT($E62,"0.##")&amp;" x "&amp;TEXT($F62,"0.##")&amp;" x "&amp;TEXT($G62,"0.##")&amp;" inches, MERV "&amp;TEXT($H62,"0")&amp;", "&amp;$I62)</f>
        <v/>
      </c>
      <c r="Q62" s="10">
        <f>IF(OR($A62&lt;&gt;"Yes",$P62="",$O62="Missing setup",$O62="Setup missing",$O62="Check future date"),"",IFERROR(IF(INDEX('Filter Stock'!$K$6:$K$105,MATCH($P62,'Filter Stock'!$A$6:$A$105,0))="","Stock data missing",INDEX('Filter Stock'!$K$6:$K$105,MATCH($P62,'Filter Stock'!$A$6:$A$105,0))),"Not stocked"))</f>
        <v/>
      </c>
      <c r="R62" s="5" t="n"/>
    </row>
    <row r="63" ht="24" customHeight="1">
      <c r="A63" s="12" t="n"/>
      <c r="B63" s="5" t="n"/>
      <c r="C63" s="5" t="n"/>
      <c r="D63" s="5" t="n"/>
      <c r="E63" s="27" t="n"/>
      <c r="F63" s="27" t="n"/>
      <c r="G63" s="27" t="n"/>
      <c r="H63" s="14" t="n"/>
      <c r="I63" s="5" t="n"/>
      <c r="J63" s="14" t="n"/>
      <c r="K63" s="14" t="n"/>
      <c r="L63" s="15" t="n"/>
      <c r="M63" s="16">
        <f>IF(OR($A63&lt;&gt;"Yes",NOT(ISNUMBER($L63)),NOT(ISNUMBER($K63))),"",$L63+$K63)</f>
        <v/>
      </c>
      <c r="N63" s="17">
        <f>IF(OR($M63="",Setup!$B$3=""),"",$M63-Setup!$B$3)</f>
        <v/>
      </c>
      <c r="O63" s="18">
        <f>IF($A63="","",IF($A63="No","Inactive",IF(OR(Setup!$B$3="",Setup!$B$4=""),"Setup missing",IF(OR($B63="",$C63="",COUNT($E63:$H63)&lt;4,$I63="",NOT(ISNUMBER($J63)),NOT(ISNUMBER($K63)),NOT(ISNUMBER($L63))),"Missing setup",IF($L63&gt;Setup!$B$3,"Check future date",IF($M63&lt;Setup!$B$3,"Overdue",IF($M63=Setup!$B$3,"Due today",IF($M63&lt;=Setup!$B$3+Setup!$B$4,"Due soon","Scheduled later"))))))))</f>
        <v/>
      </c>
      <c r="P63" s="10">
        <f>IF(OR(COUNT($E63:$H63)&lt;4,$I63=""),"",TEXT($E63,"0.##")&amp;" x "&amp;TEXT($F63,"0.##")&amp;" x "&amp;TEXT($G63,"0.##")&amp;" inches, MERV "&amp;TEXT($H63,"0")&amp;", "&amp;$I63)</f>
        <v/>
      </c>
      <c r="Q63" s="10">
        <f>IF(OR($A63&lt;&gt;"Yes",$P63="",$O63="Missing setup",$O63="Setup missing",$O63="Check future date"),"",IFERROR(IF(INDEX('Filter Stock'!$K$6:$K$105,MATCH($P63,'Filter Stock'!$A$6:$A$105,0))="","Stock data missing",INDEX('Filter Stock'!$K$6:$K$105,MATCH($P63,'Filter Stock'!$A$6:$A$105,0))),"Not stocked"))</f>
        <v/>
      </c>
      <c r="R63" s="5" t="n"/>
    </row>
    <row r="64" ht="24" customHeight="1">
      <c r="A64" s="12" t="n"/>
      <c r="B64" s="5" t="n"/>
      <c r="C64" s="5" t="n"/>
      <c r="D64" s="5" t="n"/>
      <c r="E64" s="27" t="n"/>
      <c r="F64" s="27" t="n"/>
      <c r="G64" s="27" t="n"/>
      <c r="H64" s="14" t="n"/>
      <c r="I64" s="5" t="n"/>
      <c r="J64" s="14" t="n"/>
      <c r="K64" s="14" t="n"/>
      <c r="L64" s="15" t="n"/>
      <c r="M64" s="16">
        <f>IF(OR($A64&lt;&gt;"Yes",NOT(ISNUMBER($L64)),NOT(ISNUMBER($K64))),"",$L64+$K64)</f>
        <v/>
      </c>
      <c r="N64" s="17">
        <f>IF(OR($M64="",Setup!$B$3=""),"",$M64-Setup!$B$3)</f>
        <v/>
      </c>
      <c r="O64" s="18">
        <f>IF($A64="","",IF($A64="No","Inactive",IF(OR(Setup!$B$3="",Setup!$B$4=""),"Setup missing",IF(OR($B64="",$C64="",COUNT($E64:$H64)&lt;4,$I64="",NOT(ISNUMBER($J64)),NOT(ISNUMBER($K64)),NOT(ISNUMBER($L64))),"Missing setup",IF($L64&gt;Setup!$B$3,"Check future date",IF($M64&lt;Setup!$B$3,"Overdue",IF($M64=Setup!$B$3,"Due today",IF($M64&lt;=Setup!$B$3+Setup!$B$4,"Due soon","Scheduled later"))))))))</f>
        <v/>
      </c>
      <c r="P64" s="10">
        <f>IF(OR(COUNT($E64:$H64)&lt;4,$I64=""),"",TEXT($E64,"0.##")&amp;" x "&amp;TEXT($F64,"0.##")&amp;" x "&amp;TEXT($G64,"0.##")&amp;" inches, MERV "&amp;TEXT($H64,"0")&amp;", "&amp;$I64)</f>
        <v/>
      </c>
      <c r="Q64" s="10">
        <f>IF(OR($A64&lt;&gt;"Yes",$P64="",$O64="Missing setup",$O64="Setup missing",$O64="Check future date"),"",IFERROR(IF(INDEX('Filter Stock'!$K$6:$K$105,MATCH($P64,'Filter Stock'!$A$6:$A$105,0))="","Stock data missing",INDEX('Filter Stock'!$K$6:$K$105,MATCH($P64,'Filter Stock'!$A$6:$A$105,0))),"Not stocked"))</f>
        <v/>
      </c>
      <c r="R64" s="5" t="n"/>
    </row>
    <row r="65" ht="24" customHeight="1">
      <c r="A65" s="12" t="n"/>
      <c r="B65" s="5" t="n"/>
      <c r="C65" s="5" t="n"/>
      <c r="D65" s="5" t="n"/>
      <c r="E65" s="27" t="n"/>
      <c r="F65" s="27" t="n"/>
      <c r="G65" s="27" t="n"/>
      <c r="H65" s="14" t="n"/>
      <c r="I65" s="5" t="n"/>
      <c r="J65" s="14" t="n"/>
      <c r="K65" s="14" t="n"/>
      <c r="L65" s="15" t="n"/>
      <c r="M65" s="16">
        <f>IF(OR($A65&lt;&gt;"Yes",NOT(ISNUMBER($L65)),NOT(ISNUMBER($K65))),"",$L65+$K65)</f>
        <v/>
      </c>
      <c r="N65" s="17">
        <f>IF(OR($M65="",Setup!$B$3=""),"",$M65-Setup!$B$3)</f>
        <v/>
      </c>
      <c r="O65" s="18">
        <f>IF($A65="","",IF($A65="No","Inactive",IF(OR(Setup!$B$3="",Setup!$B$4=""),"Setup missing",IF(OR($B65="",$C65="",COUNT($E65:$H65)&lt;4,$I65="",NOT(ISNUMBER($J65)),NOT(ISNUMBER($K65)),NOT(ISNUMBER($L65))),"Missing setup",IF($L65&gt;Setup!$B$3,"Check future date",IF($M65&lt;Setup!$B$3,"Overdue",IF($M65=Setup!$B$3,"Due today",IF($M65&lt;=Setup!$B$3+Setup!$B$4,"Due soon","Scheduled later"))))))))</f>
        <v/>
      </c>
      <c r="P65" s="10">
        <f>IF(OR(COUNT($E65:$H65)&lt;4,$I65=""),"",TEXT($E65,"0.##")&amp;" x "&amp;TEXT($F65,"0.##")&amp;" x "&amp;TEXT($G65,"0.##")&amp;" inches, MERV "&amp;TEXT($H65,"0")&amp;", "&amp;$I65)</f>
        <v/>
      </c>
      <c r="Q65" s="10">
        <f>IF(OR($A65&lt;&gt;"Yes",$P65="",$O65="Missing setup",$O65="Setup missing",$O65="Check future date"),"",IFERROR(IF(INDEX('Filter Stock'!$K$6:$K$105,MATCH($P65,'Filter Stock'!$A$6:$A$105,0))="","Stock data missing",INDEX('Filter Stock'!$K$6:$K$105,MATCH($P65,'Filter Stock'!$A$6:$A$105,0))),"Not stocked"))</f>
        <v/>
      </c>
      <c r="R65" s="5" t="n"/>
    </row>
    <row r="66" ht="24" customHeight="1">
      <c r="A66" s="12" t="n"/>
      <c r="B66" s="5" t="n"/>
      <c r="C66" s="5" t="n"/>
      <c r="D66" s="5" t="n"/>
      <c r="E66" s="27" t="n"/>
      <c r="F66" s="27" t="n"/>
      <c r="G66" s="27" t="n"/>
      <c r="H66" s="14" t="n"/>
      <c r="I66" s="5" t="n"/>
      <c r="J66" s="14" t="n"/>
      <c r="K66" s="14" t="n"/>
      <c r="L66" s="15" t="n"/>
      <c r="M66" s="16">
        <f>IF(OR($A66&lt;&gt;"Yes",NOT(ISNUMBER($L66)),NOT(ISNUMBER($K66))),"",$L66+$K66)</f>
        <v/>
      </c>
      <c r="N66" s="17">
        <f>IF(OR($M66="",Setup!$B$3=""),"",$M66-Setup!$B$3)</f>
        <v/>
      </c>
      <c r="O66" s="18">
        <f>IF($A66="","",IF($A66="No","Inactive",IF(OR(Setup!$B$3="",Setup!$B$4=""),"Setup missing",IF(OR($B66="",$C66="",COUNT($E66:$H66)&lt;4,$I66="",NOT(ISNUMBER($J66)),NOT(ISNUMBER($K66)),NOT(ISNUMBER($L66))),"Missing setup",IF($L66&gt;Setup!$B$3,"Check future date",IF($M66&lt;Setup!$B$3,"Overdue",IF($M66=Setup!$B$3,"Due today",IF($M66&lt;=Setup!$B$3+Setup!$B$4,"Due soon","Scheduled later"))))))))</f>
        <v/>
      </c>
      <c r="P66" s="10">
        <f>IF(OR(COUNT($E66:$H66)&lt;4,$I66=""),"",TEXT($E66,"0.##")&amp;" x "&amp;TEXT($F66,"0.##")&amp;" x "&amp;TEXT($G66,"0.##")&amp;" inches, MERV "&amp;TEXT($H66,"0")&amp;", "&amp;$I66)</f>
        <v/>
      </c>
      <c r="Q66" s="10">
        <f>IF(OR($A66&lt;&gt;"Yes",$P66="",$O66="Missing setup",$O66="Setup missing",$O66="Check future date"),"",IFERROR(IF(INDEX('Filter Stock'!$K$6:$K$105,MATCH($P66,'Filter Stock'!$A$6:$A$105,0))="","Stock data missing",INDEX('Filter Stock'!$K$6:$K$105,MATCH($P66,'Filter Stock'!$A$6:$A$105,0))),"Not stocked"))</f>
        <v/>
      </c>
      <c r="R66" s="5" t="n"/>
    </row>
    <row r="67" ht="24" customHeight="1">
      <c r="A67" s="12" t="n"/>
      <c r="B67" s="5" t="n"/>
      <c r="C67" s="5" t="n"/>
      <c r="D67" s="5" t="n"/>
      <c r="E67" s="27" t="n"/>
      <c r="F67" s="27" t="n"/>
      <c r="G67" s="27" t="n"/>
      <c r="H67" s="14" t="n"/>
      <c r="I67" s="5" t="n"/>
      <c r="J67" s="14" t="n"/>
      <c r="K67" s="14" t="n"/>
      <c r="L67" s="15" t="n"/>
      <c r="M67" s="16">
        <f>IF(OR($A67&lt;&gt;"Yes",NOT(ISNUMBER($L67)),NOT(ISNUMBER($K67))),"",$L67+$K67)</f>
        <v/>
      </c>
      <c r="N67" s="17">
        <f>IF(OR($M67="",Setup!$B$3=""),"",$M67-Setup!$B$3)</f>
        <v/>
      </c>
      <c r="O67" s="18">
        <f>IF($A67="","",IF($A67="No","Inactive",IF(OR(Setup!$B$3="",Setup!$B$4=""),"Setup missing",IF(OR($B67="",$C67="",COUNT($E67:$H67)&lt;4,$I67="",NOT(ISNUMBER($J67)),NOT(ISNUMBER($K67)),NOT(ISNUMBER($L67))),"Missing setup",IF($L67&gt;Setup!$B$3,"Check future date",IF($M67&lt;Setup!$B$3,"Overdue",IF($M67=Setup!$B$3,"Due today",IF($M67&lt;=Setup!$B$3+Setup!$B$4,"Due soon","Scheduled later"))))))))</f>
        <v/>
      </c>
      <c r="P67" s="10">
        <f>IF(OR(COUNT($E67:$H67)&lt;4,$I67=""),"",TEXT($E67,"0.##")&amp;" x "&amp;TEXT($F67,"0.##")&amp;" x "&amp;TEXT($G67,"0.##")&amp;" inches, MERV "&amp;TEXT($H67,"0")&amp;", "&amp;$I67)</f>
        <v/>
      </c>
      <c r="Q67" s="10">
        <f>IF(OR($A67&lt;&gt;"Yes",$P67="",$O67="Missing setup",$O67="Setup missing",$O67="Check future date"),"",IFERROR(IF(INDEX('Filter Stock'!$K$6:$K$105,MATCH($P67,'Filter Stock'!$A$6:$A$105,0))="","Stock data missing",INDEX('Filter Stock'!$K$6:$K$105,MATCH($P67,'Filter Stock'!$A$6:$A$105,0))),"Not stocked"))</f>
        <v/>
      </c>
      <c r="R67" s="5" t="n"/>
    </row>
    <row r="68" ht="24" customHeight="1">
      <c r="A68" s="12" t="n"/>
      <c r="B68" s="5" t="n"/>
      <c r="C68" s="5" t="n"/>
      <c r="D68" s="5" t="n"/>
      <c r="E68" s="27" t="n"/>
      <c r="F68" s="27" t="n"/>
      <c r="G68" s="27" t="n"/>
      <c r="H68" s="14" t="n"/>
      <c r="I68" s="5" t="n"/>
      <c r="J68" s="14" t="n"/>
      <c r="K68" s="14" t="n"/>
      <c r="L68" s="15" t="n"/>
      <c r="M68" s="16">
        <f>IF(OR($A68&lt;&gt;"Yes",NOT(ISNUMBER($L68)),NOT(ISNUMBER($K68))),"",$L68+$K68)</f>
        <v/>
      </c>
      <c r="N68" s="17">
        <f>IF(OR($M68="",Setup!$B$3=""),"",$M68-Setup!$B$3)</f>
        <v/>
      </c>
      <c r="O68" s="18">
        <f>IF($A68="","",IF($A68="No","Inactive",IF(OR(Setup!$B$3="",Setup!$B$4=""),"Setup missing",IF(OR($B68="",$C68="",COUNT($E68:$H68)&lt;4,$I68="",NOT(ISNUMBER($J68)),NOT(ISNUMBER($K68)),NOT(ISNUMBER($L68))),"Missing setup",IF($L68&gt;Setup!$B$3,"Check future date",IF($M68&lt;Setup!$B$3,"Overdue",IF($M68=Setup!$B$3,"Due today",IF($M68&lt;=Setup!$B$3+Setup!$B$4,"Due soon","Scheduled later"))))))))</f>
        <v/>
      </c>
      <c r="P68" s="10">
        <f>IF(OR(COUNT($E68:$H68)&lt;4,$I68=""),"",TEXT($E68,"0.##")&amp;" x "&amp;TEXT($F68,"0.##")&amp;" x "&amp;TEXT($G68,"0.##")&amp;" inches, MERV "&amp;TEXT($H68,"0")&amp;", "&amp;$I68)</f>
        <v/>
      </c>
      <c r="Q68" s="10">
        <f>IF(OR($A68&lt;&gt;"Yes",$P68="",$O68="Missing setup",$O68="Setup missing",$O68="Check future date"),"",IFERROR(IF(INDEX('Filter Stock'!$K$6:$K$105,MATCH($P68,'Filter Stock'!$A$6:$A$105,0))="","Stock data missing",INDEX('Filter Stock'!$K$6:$K$105,MATCH($P68,'Filter Stock'!$A$6:$A$105,0))),"Not stocked"))</f>
        <v/>
      </c>
      <c r="R68" s="5" t="n"/>
    </row>
    <row r="69" ht="24" customHeight="1">
      <c r="A69" s="12" t="n"/>
      <c r="B69" s="5" t="n"/>
      <c r="C69" s="5" t="n"/>
      <c r="D69" s="5" t="n"/>
      <c r="E69" s="27" t="n"/>
      <c r="F69" s="27" t="n"/>
      <c r="G69" s="27" t="n"/>
      <c r="H69" s="14" t="n"/>
      <c r="I69" s="5" t="n"/>
      <c r="J69" s="14" t="n"/>
      <c r="K69" s="14" t="n"/>
      <c r="L69" s="15" t="n"/>
      <c r="M69" s="16">
        <f>IF(OR($A69&lt;&gt;"Yes",NOT(ISNUMBER($L69)),NOT(ISNUMBER($K69))),"",$L69+$K69)</f>
        <v/>
      </c>
      <c r="N69" s="17">
        <f>IF(OR($M69="",Setup!$B$3=""),"",$M69-Setup!$B$3)</f>
        <v/>
      </c>
      <c r="O69" s="18">
        <f>IF($A69="","",IF($A69="No","Inactive",IF(OR(Setup!$B$3="",Setup!$B$4=""),"Setup missing",IF(OR($B69="",$C69="",COUNT($E69:$H69)&lt;4,$I69="",NOT(ISNUMBER($J69)),NOT(ISNUMBER($K69)),NOT(ISNUMBER($L69))),"Missing setup",IF($L69&gt;Setup!$B$3,"Check future date",IF($M69&lt;Setup!$B$3,"Overdue",IF($M69=Setup!$B$3,"Due today",IF($M69&lt;=Setup!$B$3+Setup!$B$4,"Due soon","Scheduled later"))))))))</f>
        <v/>
      </c>
      <c r="P69" s="10">
        <f>IF(OR(COUNT($E69:$H69)&lt;4,$I69=""),"",TEXT($E69,"0.##")&amp;" x "&amp;TEXT($F69,"0.##")&amp;" x "&amp;TEXT($G69,"0.##")&amp;" inches, MERV "&amp;TEXT($H69,"0")&amp;", "&amp;$I69)</f>
        <v/>
      </c>
      <c r="Q69" s="10">
        <f>IF(OR($A69&lt;&gt;"Yes",$P69="",$O69="Missing setup",$O69="Setup missing",$O69="Check future date"),"",IFERROR(IF(INDEX('Filter Stock'!$K$6:$K$105,MATCH($P69,'Filter Stock'!$A$6:$A$105,0))="","Stock data missing",INDEX('Filter Stock'!$K$6:$K$105,MATCH($P69,'Filter Stock'!$A$6:$A$105,0))),"Not stocked"))</f>
        <v/>
      </c>
      <c r="R69" s="5" t="n"/>
    </row>
    <row r="70" ht="24" customHeight="1">
      <c r="A70" s="12" t="n"/>
      <c r="B70" s="5" t="n"/>
      <c r="C70" s="5" t="n"/>
      <c r="D70" s="5" t="n"/>
      <c r="E70" s="27" t="n"/>
      <c r="F70" s="27" t="n"/>
      <c r="G70" s="27" t="n"/>
      <c r="H70" s="14" t="n"/>
      <c r="I70" s="5" t="n"/>
      <c r="J70" s="14" t="n"/>
      <c r="K70" s="14" t="n"/>
      <c r="L70" s="15" t="n"/>
      <c r="M70" s="16">
        <f>IF(OR($A70&lt;&gt;"Yes",NOT(ISNUMBER($L70)),NOT(ISNUMBER($K70))),"",$L70+$K70)</f>
        <v/>
      </c>
      <c r="N70" s="17">
        <f>IF(OR($M70="",Setup!$B$3=""),"",$M70-Setup!$B$3)</f>
        <v/>
      </c>
      <c r="O70" s="18">
        <f>IF($A70="","",IF($A70="No","Inactive",IF(OR(Setup!$B$3="",Setup!$B$4=""),"Setup missing",IF(OR($B70="",$C70="",COUNT($E70:$H70)&lt;4,$I70="",NOT(ISNUMBER($J70)),NOT(ISNUMBER($K70)),NOT(ISNUMBER($L70))),"Missing setup",IF($L70&gt;Setup!$B$3,"Check future date",IF($M70&lt;Setup!$B$3,"Overdue",IF($M70=Setup!$B$3,"Due today",IF($M70&lt;=Setup!$B$3+Setup!$B$4,"Due soon","Scheduled later"))))))))</f>
        <v/>
      </c>
      <c r="P70" s="10">
        <f>IF(OR(COUNT($E70:$H70)&lt;4,$I70=""),"",TEXT($E70,"0.##")&amp;" x "&amp;TEXT($F70,"0.##")&amp;" x "&amp;TEXT($G70,"0.##")&amp;" inches, MERV "&amp;TEXT($H70,"0")&amp;", "&amp;$I70)</f>
        <v/>
      </c>
      <c r="Q70" s="10">
        <f>IF(OR($A70&lt;&gt;"Yes",$P70="",$O70="Missing setup",$O70="Setup missing",$O70="Check future date"),"",IFERROR(IF(INDEX('Filter Stock'!$K$6:$K$105,MATCH($P70,'Filter Stock'!$A$6:$A$105,0))="","Stock data missing",INDEX('Filter Stock'!$K$6:$K$105,MATCH($P70,'Filter Stock'!$A$6:$A$105,0))),"Not stocked"))</f>
        <v/>
      </c>
      <c r="R70" s="5" t="n"/>
    </row>
    <row r="71" ht="24" customHeight="1">
      <c r="A71" s="12" t="n"/>
      <c r="B71" s="5" t="n"/>
      <c r="C71" s="5" t="n"/>
      <c r="D71" s="5" t="n"/>
      <c r="E71" s="27" t="n"/>
      <c r="F71" s="27" t="n"/>
      <c r="G71" s="27" t="n"/>
      <c r="H71" s="14" t="n"/>
      <c r="I71" s="5" t="n"/>
      <c r="J71" s="14" t="n"/>
      <c r="K71" s="14" t="n"/>
      <c r="L71" s="15" t="n"/>
      <c r="M71" s="16">
        <f>IF(OR($A71&lt;&gt;"Yes",NOT(ISNUMBER($L71)),NOT(ISNUMBER($K71))),"",$L71+$K71)</f>
        <v/>
      </c>
      <c r="N71" s="17">
        <f>IF(OR($M71="",Setup!$B$3=""),"",$M71-Setup!$B$3)</f>
        <v/>
      </c>
      <c r="O71" s="18">
        <f>IF($A71="","",IF($A71="No","Inactive",IF(OR(Setup!$B$3="",Setup!$B$4=""),"Setup missing",IF(OR($B71="",$C71="",COUNT($E71:$H71)&lt;4,$I71="",NOT(ISNUMBER($J71)),NOT(ISNUMBER($K71)),NOT(ISNUMBER($L71))),"Missing setup",IF($L71&gt;Setup!$B$3,"Check future date",IF($M71&lt;Setup!$B$3,"Overdue",IF($M71=Setup!$B$3,"Due today",IF($M71&lt;=Setup!$B$3+Setup!$B$4,"Due soon","Scheduled later"))))))))</f>
        <v/>
      </c>
      <c r="P71" s="10">
        <f>IF(OR(COUNT($E71:$H71)&lt;4,$I71=""),"",TEXT($E71,"0.##")&amp;" x "&amp;TEXT($F71,"0.##")&amp;" x "&amp;TEXT($G71,"0.##")&amp;" inches, MERV "&amp;TEXT($H71,"0")&amp;", "&amp;$I71)</f>
        <v/>
      </c>
      <c r="Q71" s="10">
        <f>IF(OR($A71&lt;&gt;"Yes",$P71="",$O71="Missing setup",$O71="Setup missing",$O71="Check future date"),"",IFERROR(IF(INDEX('Filter Stock'!$K$6:$K$105,MATCH($P71,'Filter Stock'!$A$6:$A$105,0))="","Stock data missing",INDEX('Filter Stock'!$K$6:$K$105,MATCH($P71,'Filter Stock'!$A$6:$A$105,0))),"Not stocked"))</f>
        <v/>
      </c>
      <c r="R71" s="5" t="n"/>
    </row>
    <row r="72" ht="24" customHeight="1">
      <c r="A72" s="12" t="n"/>
      <c r="B72" s="5" t="n"/>
      <c r="C72" s="5" t="n"/>
      <c r="D72" s="5" t="n"/>
      <c r="E72" s="27" t="n"/>
      <c r="F72" s="27" t="n"/>
      <c r="G72" s="27" t="n"/>
      <c r="H72" s="14" t="n"/>
      <c r="I72" s="5" t="n"/>
      <c r="J72" s="14" t="n"/>
      <c r="K72" s="14" t="n"/>
      <c r="L72" s="15" t="n"/>
      <c r="M72" s="16">
        <f>IF(OR($A72&lt;&gt;"Yes",NOT(ISNUMBER($L72)),NOT(ISNUMBER($K72))),"",$L72+$K72)</f>
        <v/>
      </c>
      <c r="N72" s="17">
        <f>IF(OR($M72="",Setup!$B$3=""),"",$M72-Setup!$B$3)</f>
        <v/>
      </c>
      <c r="O72" s="18">
        <f>IF($A72="","",IF($A72="No","Inactive",IF(OR(Setup!$B$3="",Setup!$B$4=""),"Setup missing",IF(OR($B72="",$C72="",COUNT($E72:$H72)&lt;4,$I72="",NOT(ISNUMBER($J72)),NOT(ISNUMBER($K72)),NOT(ISNUMBER($L72))),"Missing setup",IF($L72&gt;Setup!$B$3,"Check future date",IF($M72&lt;Setup!$B$3,"Overdue",IF($M72=Setup!$B$3,"Due today",IF($M72&lt;=Setup!$B$3+Setup!$B$4,"Due soon","Scheduled later"))))))))</f>
        <v/>
      </c>
      <c r="P72" s="10">
        <f>IF(OR(COUNT($E72:$H72)&lt;4,$I72=""),"",TEXT($E72,"0.##")&amp;" x "&amp;TEXT($F72,"0.##")&amp;" x "&amp;TEXT($G72,"0.##")&amp;" inches, MERV "&amp;TEXT($H72,"0")&amp;", "&amp;$I72)</f>
        <v/>
      </c>
      <c r="Q72" s="10">
        <f>IF(OR($A72&lt;&gt;"Yes",$P72="",$O72="Missing setup",$O72="Setup missing",$O72="Check future date"),"",IFERROR(IF(INDEX('Filter Stock'!$K$6:$K$105,MATCH($P72,'Filter Stock'!$A$6:$A$105,0))="","Stock data missing",INDEX('Filter Stock'!$K$6:$K$105,MATCH($P72,'Filter Stock'!$A$6:$A$105,0))),"Not stocked"))</f>
        <v/>
      </c>
      <c r="R72" s="5" t="n"/>
    </row>
    <row r="73" ht="24" customHeight="1">
      <c r="A73" s="12" t="n"/>
      <c r="B73" s="5" t="n"/>
      <c r="C73" s="5" t="n"/>
      <c r="D73" s="5" t="n"/>
      <c r="E73" s="27" t="n"/>
      <c r="F73" s="27" t="n"/>
      <c r="G73" s="27" t="n"/>
      <c r="H73" s="14" t="n"/>
      <c r="I73" s="5" t="n"/>
      <c r="J73" s="14" t="n"/>
      <c r="K73" s="14" t="n"/>
      <c r="L73" s="15" t="n"/>
      <c r="M73" s="16">
        <f>IF(OR($A73&lt;&gt;"Yes",NOT(ISNUMBER($L73)),NOT(ISNUMBER($K73))),"",$L73+$K73)</f>
        <v/>
      </c>
      <c r="N73" s="17">
        <f>IF(OR($M73="",Setup!$B$3=""),"",$M73-Setup!$B$3)</f>
        <v/>
      </c>
      <c r="O73" s="18">
        <f>IF($A73="","",IF($A73="No","Inactive",IF(OR(Setup!$B$3="",Setup!$B$4=""),"Setup missing",IF(OR($B73="",$C73="",COUNT($E73:$H73)&lt;4,$I73="",NOT(ISNUMBER($J73)),NOT(ISNUMBER($K73)),NOT(ISNUMBER($L73))),"Missing setup",IF($L73&gt;Setup!$B$3,"Check future date",IF($M73&lt;Setup!$B$3,"Overdue",IF($M73=Setup!$B$3,"Due today",IF($M73&lt;=Setup!$B$3+Setup!$B$4,"Due soon","Scheduled later"))))))))</f>
        <v/>
      </c>
      <c r="P73" s="10">
        <f>IF(OR(COUNT($E73:$H73)&lt;4,$I73=""),"",TEXT($E73,"0.##")&amp;" x "&amp;TEXT($F73,"0.##")&amp;" x "&amp;TEXT($G73,"0.##")&amp;" inches, MERV "&amp;TEXT($H73,"0")&amp;", "&amp;$I73)</f>
        <v/>
      </c>
      <c r="Q73" s="10">
        <f>IF(OR($A73&lt;&gt;"Yes",$P73="",$O73="Missing setup",$O73="Setup missing",$O73="Check future date"),"",IFERROR(IF(INDEX('Filter Stock'!$K$6:$K$105,MATCH($P73,'Filter Stock'!$A$6:$A$105,0))="","Stock data missing",INDEX('Filter Stock'!$K$6:$K$105,MATCH($P73,'Filter Stock'!$A$6:$A$105,0))),"Not stocked"))</f>
        <v/>
      </c>
      <c r="R73" s="5" t="n"/>
    </row>
    <row r="74" ht="24" customHeight="1">
      <c r="A74" s="12" t="n"/>
      <c r="B74" s="5" t="n"/>
      <c r="C74" s="5" t="n"/>
      <c r="D74" s="5" t="n"/>
      <c r="E74" s="27" t="n"/>
      <c r="F74" s="27" t="n"/>
      <c r="G74" s="27" t="n"/>
      <c r="H74" s="14" t="n"/>
      <c r="I74" s="5" t="n"/>
      <c r="J74" s="14" t="n"/>
      <c r="K74" s="14" t="n"/>
      <c r="L74" s="15" t="n"/>
      <c r="M74" s="16">
        <f>IF(OR($A74&lt;&gt;"Yes",NOT(ISNUMBER($L74)),NOT(ISNUMBER($K74))),"",$L74+$K74)</f>
        <v/>
      </c>
      <c r="N74" s="17">
        <f>IF(OR($M74="",Setup!$B$3=""),"",$M74-Setup!$B$3)</f>
        <v/>
      </c>
      <c r="O74" s="18">
        <f>IF($A74="","",IF($A74="No","Inactive",IF(OR(Setup!$B$3="",Setup!$B$4=""),"Setup missing",IF(OR($B74="",$C74="",COUNT($E74:$H74)&lt;4,$I74="",NOT(ISNUMBER($J74)),NOT(ISNUMBER($K74)),NOT(ISNUMBER($L74))),"Missing setup",IF($L74&gt;Setup!$B$3,"Check future date",IF($M74&lt;Setup!$B$3,"Overdue",IF($M74=Setup!$B$3,"Due today",IF($M74&lt;=Setup!$B$3+Setup!$B$4,"Due soon","Scheduled later"))))))))</f>
        <v/>
      </c>
      <c r="P74" s="10">
        <f>IF(OR(COUNT($E74:$H74)&lt;4,$I74=""),"",TEXT($E74,"0.##")&amp;" x "&amp;TEXT($F74,"0.##")&amp;" x "&amp;TEXT($G74,"0.##")&amp;" inches, MERV "&amp;TEXT($H74,"0")&amp;", "&amp;$I74)</f>
        <v/>
      </c>
      <c r="Q74" s="10">
        <f>IF(OR($A74&lt;&gt;"Yes",$P74="",$O74="Missing setup",$O74="Setup missing",$O74="Check future date"),"",IFERROR(IF(INDEX('Filter Stock'!$K$6:$K$105,MATCH($P74,'Filter Stock'!$A$6:$A$105,0))="","Stock data missing",INDEX('Filter Stock'!$K$6:$K$105,MATCH($P74,'Filter Stock'!$A$6:$A$105,0))),"Not stocked"))</f>
        <v/>
      </c>
      <c r="R74" s="5" t="n"/>
    </row>
    <row r="75" ht="24" customHeight="1">
      <c r="A75" s="12" t="n"/>
      <c r="B75" s="5" t="n"/>
      <c r="C75" s="5" t="n"/>
      <c r="D75" s="5" t="n"/>
      <c r="E75" s="27" t="n"/>
      <c r="F75" s="27" t="n"/>
      <c r="G75" s="27" t="n"/>
      <c r="H75" s="14" t="n"/>
      <c r="I75" s="5" t="n"/>
      <c r="J75" s="14" t="n"/>
      <c r="K75" s="14" t="n"/>
      <c r="L75" s="15" t="n"/>
      <c r="M75" s="16">
        <f>IF(OR($A75&lt;&gt;"Yes",NOT(ISNUMBER($L75)),NOT(ISNUMBER($K75))),"",$L75+$K75)</f>
        <v/>
      </c>
      <c r="N75" s="17">
        <f>IF(OR($M75="",Setup!$B$3=""),"",$M75-Setup!$B$3)</f>
        <v/>
      </c>
      <c r="O75" s="18">
        <f>IF($A75="","",IF($A75="No","Inactive",IF(OR(Setup!$B$3="",Setup!$B$4=""),"Setup missing",IF(OR($B75="",$C75="",COUNT($E75:$H75)&lt;4,$I75="",NOT(ISNUMBER($J75)),NOT(ISNUMBER($K75)),NOT(ISNUMBER($L75))),"Missing setup",IF($L75&gt;Setup!$B$3,"Check future date",IF($M75&lt;Setup!$B$3,"Overdue",IF($M75=Setup!$B$3,"Due today",IF($M75&lt;=Setup!$B$3+Setup!$B$4,"Due soon","Scheduled later"))))))))</f>
        <v/>
      </c>
      <c r="P75" s="10">
        <f>IF(OR(COUNT($E75:$H75)&lt;4,$I75=""),"",TEXT($E75,"0.##")&amp;" x "&amp;TEXT($F75,"0.##")&amp;" x "&amp;TEXT($G75,"0.##")&amp;" inches, MERV "&amp;TEXT($H75,"0")&amp;", "&amp;$I75)</f>
        <v/>
      </c>
      <c r="Q75" s="10">
        <f>IF(OR($A75&lt;&gt;"Yes",$P75="",$O75="Missing setup",$O75="Setup missing",$O75="Check future date"),"",IFERROR(IF(INDEX('Filter Stock'!$K$6:$K$105,MATCH($P75,'Filter Stock'!$A$6:$A$105,0))="","Stock data missing",INDEX('Filter Stock'!$K$6:$K$105,MATCH($P75,'Filter Stock'!$A$6:$A$105,0))),"Not stocked"))</f>
        <v/>
      </c>
      <c r="R75" s="5" t="n"/>
    </row>
    <row r="76" ht="24" customHeight="1">
      <c r="A76" s="12" t="n"/>
      <c r="B76" s="5" t="n"/>
      <c r="C76" s="5" t="n"/>
      <c r="D76" s="5" t="n"/>
      <c r="E76" s="27" t="n"/>
      <c r="F76" s="27" t="n"/>
      <c r="G76" s="27" t="n"/>
      <c r="H76" s="14" t="n"/>
      <c r="I76" s="5" t="n"/>
      <c r="J76" s="14" t="n"/>
      <c r="K76" s="14" t="n"/>
      <c r="L76" s="15" t="n"/>
      <c r="M76" s="16">
        <f>IF(OR($A76&lt;&gt;"Yes",NOT(ISNUMBER($L76)),NOT(ISNUMBER($K76))),"",$L76+$K76)</f>
        <v/>
      </c>
      <c r="N76" s="17">
        <f>IF(OR($M76="",Setup!$B$3=""),"",$M76-Setup!$B$3)</f>
        <v/>
      </c>
      <c r="O76" s="18">
        <f>IF($A76="","",IF($A76="No","Inactive",IF(OR(Setup!$B$3="",Setup!$B$4=""),"Setup missing",IF(OR($B76="",$C76="",COUNT($E76:$H76)&lt;4,$I76="",NOT(ISNUMBER($J76)),NOT(ISNUMBER($K76)),NOT(ISNUMBER($L76))),"Missing setup",IF($L76&gt;Setup!$B$3,"Check future date",IF($M76&lt;Setup!$B$3,"Overdue",IF($M76=Setup!$B$3,"Due today",IF($M76&lt;=Setup!$B$3+Setup!$B$4,"Due soon","Scheduled later"))))))))</f>
        <v/>
      </c>
      <c r="P76" s="10">
        <f>IF(OR(COUNT($E76:$H76)&lt;4,$I76=""),"",TEXT($E76,"0.##")&amp;" x "&amp;TEXT($F76,"0.##")&amp;" x "&amp;TEXT($G76,"0.##")&amp;" inches, MERV "&amp;TEXT($H76,"0")&amp;", "&amp;$I76)</f>
        <v/>
      </c>
      <c r="Q76" s="10">
        <f>IF(OR($A76&lt;&gt;"Yes",$P76="",$O76="Missing setup",$O76="Setup missing",$O76="Check future date"),"",IFERROR(IF(INDEX('Filter Stock'!$K$6:$K$105,MATCH($P76,'Filter Stock'!$A$6:$A$105,0))="","Stock data missing",INDEX('Filter Stock'!$K$6:$K$105,MATCH($P76,'Filter Stock'!$A$6:$A$105,0))),"Not stocked"))</f>
        <v/>
      </c>
      <c r="R76" s="5" t="n"/>
    </row>
    <row r="77" ht="24" customHeight="1">
      <c r="A77" s="12" t="n"/>
      <c r="B77" s="5" t="n"/>
      <c r="C77" s="5" t="n"/>
      <c r="D77" s="5" t="n"/>
      <c r="E77" s="27" t="n"/>
      <c r="F77" s="27" t="n"/>
      <c r="G77" s="27" t="n"/>
      <c r="H77" s="14" t="n"/>
      <c r="I77" s="5" t="n"/>
      <c r="J77" s="14" t="n"/>
      <c r="K77" s="14" t="n"/>
      <c r="L77" s="15" t="n"/>
      <c r="M77" s="16">
        <f>IF(OR($A77&lt;&gt;"Yes",NOT(ISNUMBER($L77)),NOT(ISNUMBER($K77))),"",$L77+$K77)</f>
        <v/>
      </c>
      <c r="N77" s="17">
        <f>IF(OR($M77="",Setup!$B$3=""),"",$M77-Setup!$B$3)</f>
        <v/>
      </c>
      <c r="O77" s="18">
        <f>IF($A77="","",IF($A77="No","Inactive",IF(OR(Setup!$B$3="",Setup!$B$4=""),"Setup missing",IF(OR($B77="",$C77="",COUNT($E77:$H77)&lt;4,$I77="",NOT(ISNUMBER($J77)),NOT(ISNUMBER($K77)),NOT(ISNUMBER($L77))),"Missing setup",IF($L77&gt;Setup!$B$3,"Check future date",IF($M77&lt;Setup!$B$3,"Overdue",IF($M77=Setup!$B$3,"Due today",IF($M77&lt;=Setup!$B$3+Setup!$B$4,"Due soon","Scheduled later"))))))))</f>
        <v/>
      </c>
      <c r="P77" s="10">
        <f>IF(OR(COUNT($E77:$H77)&lt;4,$I77=""),"",TEXT($E77,"0.##")&amp;" x "&amp;TEXT($F77,"0.##")&amp;" x "&amp;TEXT($G77,"0.##")&amp;" inches, MERV "&amp;TEXT($H77,"0")&amp;", "&amp;$I77)</f>
        <v/>
      </c>
      <c r="Q77" s="10">
        <f>IF(OR($A77&lt;&gt;"Yes",$P77="",$O77="Missing setup",$O77="Setup missing",$O77="Check future date"),"",IFERROR(IF(INDEX('Filter Stock'!$K$6:$K$105,MATCH($P77,'Filter Stock'!$A$6:$A$105,0))="","Stock data missing",INDEX('Filter Stock'!$K$6:$K$105,MATCH($P77,'Filter Stock'!$A$6:$A$105,0))),"Not stocked"))</f>
        <v/>
      </c>
      <c r="R77" s="5" t="n"/>
    </row>
    <row r="78" ht="24" customHeight="1">
      <c r="A78" s="12" t="n"/>
      <c r="B78" s="5" t="n"/>
      <c r="C78" s="5" t="n"/>
      <c r="D78" s="5" t="n"/>
      <c r="E78" s="27" t="n"/>
      <c r="F78" s="27" t="n"/>
      <c r="G78" s="27" t="n"/>
      <c r="H78" s="14" t="n"/>
      <c r="I78" s="5" t="n"/>
      <c r="J78" s="14" t="n"/>
      <c r="K78" s="14" t="n"/>
      <c r="L78" s="15" t="n"/>
      <c r="M78" s="16">
        <f>IF(OR($A78&lt;&gt;"Yes",NOT(ISNUMBER($L78)),NOT(ISNUMBER($K78))),"",$L78+$K78)</f>
        <v/>
      </c>
      <c r="N78" s="17">
        <f>IF(OR($M78="",Setup!$B$3=""),"",$M78-Setup!$B$3)</f>
        <v/>
      </c>
      <c r="O78" s="18">
        <f>IF($A78="","",IF($A78="No","Inactive",IF(OR(Setup!$B$3="",Setup!$B$4=""),"Setup missing",IF(OR($B78="",$C78="",COUNT($E78:$H78)&lt;4,$I78="",NOT(ISNUMBER($J78)),NOT(ISNUMBER($K78)),NOT(ISNUMBER($L78))),"Missing setup",IF($L78&gt;Setup!$B$3,"Check future date",IF($M78&lt;Setup!$B$3,"Overdue",IF($M78=Setup!$B$3,"Due today",IF($M78&lt;=Setup!$B$3+Setup!$B$4,"Due soon","Scheduled later"))))))))</f>
        <v/>
      </c>
      <c r="P78" s="10">
        <f>IF(OR(COUNT($E78:$H78)&lt;4,$I78=""),"",TEXT($E78,"0.##")&amp;" x "&amp;TEXT($F78,"0.##")&amp;" x "&amp;TEXT($G78,"0.##")&amp;" inches, MERV "&amp;TEXT($H78,"0")&amp;", "&amp;$I78)</f>
        <v/>
      </c>
      <c r="Q78" s="10">
        <f>IF(OR($A78&lt;&gt;"Yes",$P78="",$O78="Missing setup",$O78="Setup missing",$O78="Check future date"),"",IFERROR(IF(INDEX('Filter Stock'!$K$6:$K$105,MATCH($P78,'Filter Stock'!$A$6:$A$105,0))="","Stock data missing",INDEX('Filter Stock'!$K$6:$K$105,MATCH($P78,'Filter Stock'!$A$6:$A$105,0))),"Not stocked"))</f>
        <v/>
      </c>
      <c r="R78" s="5" t="n"/>
    </row>
    <row r="79" ht="24" customHeight="1">
      <c r="A79" s="12" t="n"/>
      <c r="B79" s="5" t="n"/>
      <c r="C79" s="5" t="n"/>
      <c r="D79" s="5" t="n"/>
      <c r="E79" s="27" t="n"/>
      <c r="F79" s="27" t="n"/>
      <c r="G79" s="27" t="n"/>
      <c r="H79" s="14" t="n"/>
      <c r="I79" s="5" t="n"/>
      <c r="J79" s="14" t="n"/>
      <c r="K79" s="14" t="n"/>
      <c r="L79" s="15" t="n"/>
      <c r="M79" s="16">
        <f>IF(OR($A79&lt;&gt;"Yes",NOT(ISNUMBER($L79)),NOT(ISNUMBER($K79))),"",$L79+$K79)</f>
        <v/>
      </c>
      <c r="N79" s="17">
        <f>IF(OR($M79="",Setup!$B$3=""),"",$M79-Setup!$B$3)</f>
        <v/>
      </c>
      <c r="O79" s="18">
        <f>IF($A79="","",IF($A79="No","Inactive",IF(OR(Setup!$B$3="",Setup!$B$4=""),"Setup missing",IF(OR($B79="",$C79="",COUNT($E79:$H79)&lt;4,$I79="",NOT(ISNUMBER($J79)),NOT(ISNUMBER($K79)),NOT(ISNUMBER($L79))),"Missing setup",IF($L79&gt;Setup!$B$3,"Check future date",IF($M79&lt;Setup!$B$3,"Overdue",IF($M79=Setup!$B$3,"Due today",IF($M79&lt;=Setup!$B$3+Setup!$B$4,"Due soon","Scheduled later"))))))))</f>
        <v/>
      </c>
      <c r="P79" s="10">
        <f>IF(OR(COUNT($E79:$H79)&lt;4,$I79=""),"",TEXT($E79,"0.##")&amp;" x "&amp;TEXT($F79,"0.##")&amp;" x "&amp;TEXT($G79,"0.##")&amp;" inches, MERV "&amp;TEXT($H79,"0")&amp;", "&amp;$I79)</f>
        <v/>
      </c>
      <c r="Q79" s="10">
        <f>IF(OR($A79&lt;&gt;"Yes",$P79="",$O79="Missing setup",$O79="Setup missing",$O79="Check future date"),"",IFERROR(IF(INDEX('Filter Stock'!$K$6:$K$105,MATCH($P79,'Filter Stock'!$A$6:$A$105,0))="","Stock data missing",INDEX('Filter Stock'!$K$6:$K$105,MATCH($P79,'Filter Stock'!$A$6:$A$105,0))),"Not stocked"))</f>
        <v/>
      </c>
      <c r="R79" s="5" t="n"/>
    </row>
    <row r="80" ht="24" customHeight="1">
      <c r="A80" s="12" t="n"/>
      <c r="B80" s="5" t="n"/>
      <c r="C80" s="5" t="n"/>
      <c r="D80" s="5" t="n"/>
      <c r="E80" s="27" t="n"/>
      <c r="F80" s="27" t="n"/>
      <c r="G80" s="27" t="n"/>
      <c r="H80" s="14" t="n"/>
      <c r="I80" s="5" t="n"/>
      <c r="J80" s="14" t="n"/>
      <c r="K80" s="14" t="n"/>
      <c r="L80" s="15" t="n"/>
      <c r="M80" s="16">
        <f>IF(OR($A80&lt;&gt;"Yes",NOT(ISNUMBER($L80)),NOT(ISNUMBER($K80))),"",$L80+$K80)</f>
        <v/>
      </c>
      <c r="N80" s="17">
        <f>IF(OR($M80="",Setup!$B$3=""),"",$M80-Setup!$B$3)</f>
        <v/>
      </c>
      <c r="O80" s="18">
        <f>IF($A80="","",IF($A80="No","Inactive",IF(OR(Setup!$B$3="",Setup!$B$4=""),"Setup missing",IF(OR($B80="",$C80="",COUNT($E80:$H80)&lt;4,$I80="",NOT(ISNUMBER($J80)),NOT(ISNUMBER($K80)),NOT(ISNUMBER($L80))),"Missing setup",IF($L80&gt;Setup!$B$3,"Check future date",IF($M80&lt;Setup!$B$3,"Overdue",IF($M80=Setup!$B$3,"Due today",IF($M80&lt;=Setup!$B$3+Setup!$B$4,"Due soon","Scheduled later"))))))))</f>
        <v/>
      </c>
      <c r="P80" s="10">
        <f>IF(OR(COUNT($E80:$H80)&lt;4,$I80=""),"",TEXT($E80,"0.##")&amp;" x "&amp;TEXT($F80,"0.##")&amp;" x "&amp;TEXT($G80,"0.##")&amp;" inches, MERV "&amp;TEXT($H80,"0")&amp;", "&amp;$I80)</f>
        <v/>
      </c>
      <c r="Q80" s="10">
        <f>IF(OR($A80&lt;&gt;"Yes",$P80="",$O80="Missing setup",$O80="Setup missing",$O80="Check future date"),"",IFERROR(IF(INDEX('Filter Stock'!$K$6:$K$105,MATCH($P80,'Filter Stock'!$A$6:$A$105,0))="","Stock data missing",INDEX('Filter Stock'!$K$6:$K$105,MATCH($P80,'Filter Stock'!$A$6:$A$105,0))),"Not stocked"))</f>
        <v/>
      </c>
      <c r="R80" s="5" t="n"/>
    </row>
    <row r="81" ht="24" customHeight="1">
      <c r="A81" s="12" t="n"/>
      <c r="B81" s="5" t="n"/>
      <c r="C81" s="5" t="n"/>
      <c r="D81" s="5" t="n"/>
      <c r="E81" s="27" t="n"/>
      <c r="F81" s="27" t="n"/>
      <c r="G81" s="27" t="n"/>
      <c r="H81" s="14" t="n"/>
      <c r="I81" s="5" t="n"/>
      <c r="J81" s="14" t="n"/>
      <c r="K81" s="14" t="n"/>
      <c r="L81" s="15" t="n"/>
      <c r="M81" s="16">
        <f>IF(OR($A81&lt;&gt;"Yes",NOT(ISNUMBER($L81)),NOT(ISNUMBER($K81))),"",$L81+$K81)</f>
        <v/>
      </c>
      <c r="N81" s="17">
        <f>IF(OR($M81="",Setup!$B$3=""),"",$M81-Setup!$B$3)</f>
        <v/>
      </c>
      <c r="O81" s="18">
        <f>IF($A81="","",IF($A81="No","Inactive",IF(OR(Setup!$B$3="",Setup!$B$4=""),"Setup missing",IF(OR($B81="",$C81="",COUNT($E81:$H81)&lt;4,$I81="",NOT(ISNUMBER($J81)),NOT(ISNUMBER($K81)),NOT(ISNUMBER($L81))),"Missing setup",IF($L81&gt;Setup!$B$3,"Check future date",IF($M81&lt;Setup!$B$3,"Overdue",IF($M81=Setup!$B$3,"Due today",IF($M81&lt;=Setup!$B$3+Setup!$B$4,"Due soon","Scheduled later"))))))))</f>
        <v/>
      </c>
      <c r="P81" s="10">
        <f>IF(OR(COUNT($E81:$H81)&lt;4,$I81=""),"",TEXT($E81,"0.##")&amp;" x "&amp;TEXT($F81,"0.##")&amp;" x "&amp;TEXT($G81,"0.##")&amp;" inches, MERV "&amp;TEXT($H81,"0")&amp;", "&amp;$I81)</f>
        <v/>
      </c>
      <c r="Q81" s="10">
        <f>IF(OR($A81&lt;&gt;"Yes",$P81="",$O81="Missing setup",$O81="Setup missing",$O81="Check future date"),"",IFERROR(IF(INDEX('Filter Stock'!$K$6:$K$105,MATCH($P81,'Filter Stock'!$A$6:$A$105,0))="","Stock data missing",INDEX('Filter Stock'!$K$6:$K$105,MATCH($P81,'Filter Stock'!$A$6:$A$105,0))),"Not stocked"))</f>
        <v/>
      </c>
      <c r="R81" s="5" t="n"/>
    </row>
    <row r="82" ht="24" customHeight="1">
      <c r="A82" s="12" t="n"/>
      <c r="B82" s="5" t="n"/>
      <c r="C82" s="5" t="n"/>
      <c r="D82" s="5" t="n"/>
      <c r="E82" s="27" t="n"/>
      <c r="F82" s="27" t="n"/>
      <c r="G82" s="27" t="n"/>
      <c r="H82" s="14" t="n"/>
      <c r="I82" s="5" t="n"/>
      <c r="J82" s="14" t="n"/>
      <c r="K82" s="14" t="n"/>
      <c r="L82" s="15" t="n"/>
      <c r="M82" s="16">
        <f>IF(OR($A82&lt;&gt;"Yes",NOT(ISNUMBER($L82)),NOT(ISNUMBER($K82))),"",$L82+$K82)</f>
        <v/>
      </c>
      <c r="N82" s="17">
        <f>IF(OR($M82="",Setup!$B$3=""),"",$M82-Setup!$B$3)</f>
        <v/>
      </c>
      <c r="O82" s="18">
        <f>IF($A82="","",IF($A82="No","Inactive",IF(OR(Setup!$B$3="",Setup!$B$4=""),"Setup missing",IF(OR($B82="",$C82="",COUNT($E82:$H82)&lt;4,$I82="",NOT(ISNUMBER($J82)),NOT(ISNUMBER($K82)),NOT(ISNUMBER($L82))),"Missing setup",IF($L82&gt;Setup!$B$3,"Check future date",IF($M82&lt;Setup!$B$3,"Overdue",IF($M82=Setup!$B$3,"Due today",IF($M82&lt;=Setup!$B$3+Setup!$B$4,"Due soon","Scheduled later"))))))))</f>
        <v/>
      </c>
      <c r="P82" s="10">
        <f>IF(OR(COUNT($E82:$H82)&lt;4,$I82=""),"",TEXT($E82,"0.##")&amp;" x "&amp;TEXT($F82,"0.##")&amp;" x "&amp;TEXT($G82,"0.##")&amp;" inches, MERV "&amp;TEXT($H82,"0")&amp;", "&amp;$I82)</f>
        <v/>
      </c>
      <c r="Q82" s="10">
        <f>IF(OR($A82&lt;&gt;"Yes",$P82="",$O82="Missing setup",$O82="Setup missing",$O82="Check future date"),"",IFERROR(IF(INDEX('Filter Stock'!$K$6:$K$105,MATCH($P82,'Filter Stock'!$A$6:$A$105,0))="","Stock data missing",INDEX('Filter Stock'!$K$6:$K$105,MATCH($P82,'Filter Stock'!$A$6:$A$105,0))),"Not stocked"))</f>
        <v/>
      </c>
      <c r="R82" s="5" t="n"/>
    </row>
    <row r="83" ht="24" customHeight="1">
      <c r="A83" s="12" t="n"/>
      <c r="B83" s="5" t="n"/>
      <c r="C83" s="5" t="n"/>
      <c r="D83" s="5" t="n"/>
      <c r="E83" s="27" t="n"/>
      <c r="F83" s="27" t="n"/>
      <c r="G83" s="27" t="n"/>
      <c r="H83" s="14" t="n"/>
      <c r="I83" s="5" t="n"/>
      <c r="J83" s="14" t="n"/>
      <c r="K83" s="14" t="n"/>
      <c r="L83" s="15" t="n"/>
      <c r="M83" s="16">
        <f>IF(OR($A83&lt;&gt;"Yes",NOT(ISNUMBER($L83)),NOT(ISNUMBER($K83))),"",$L83+$K83)</f>
        <v/>
      </c>
      <c r="N83" s="17">
        <f>IF(OR($M83="",Setup!$B$3=""),"",$M83-Setup!$B$3)</f>
        <v/>
      </c>
      <c r="O83" s="18">
        <f>IF($A83="","",IF($A83="No","Inactive",IF(OR(Setup!$B$3="",Setup!$B$4=""),"Setup missing",IF(OR($B83="",$C83="",COUNT($E83:$H83)&lt;4,$I83="",NOT(ISNUMBER($J83)),NOT(ISNUMBER($K83)),NOT(ISNUMBER($L83))),"Missing setup",IF($L83&gt;Setup!$B$3,"Check future date",IF($M83&lt;Setup!$B$3,"Overdue",IF($M83=Setup!$B$3,"Due today",IF($M83&lt;=Setup!$B$3+Setup!$B$4,"Due soon","Scheduled later"))))))))</f>
        <v/>
      </c>
      <c r="P83" s="10">
        <f>IF(OR(COUNT($E83:$H83)&lt;4,$I83=""),"",TEXT($E83,"0.##")&amp;" x "&amp;TEXT($F83,"0.##")&amp;" x "&amp;TEXT($G83,"0.##")&amp;" inches, MERV "&amp;TEXT($H83,"0")&amp;", "&amp;$I83)</f>
        <v/>
      </c>
      <c r="Q83" s="10">
        <f>IF(OR($A83&lt;&gt;"Yes",$P83="",$O83="Missing setup",$O83="Setup missing",$O83="Check future date"),"",IFERROR(IF(INDEX('Filter Stock'!$K$6:$K$105,MATCH($P83,'Filter Stock'!$A$6:$A$105,0))="","Stock data missing",INDEX('Filter Stock'!$K$6:$K$105,MATCH($P83,'Filter Stock'!$A$6:$A$105,0))),"Not stocked"))</f>
        <v/>
      </c>
      <c r="R83" s="5" t="n"/>
    </row>
    <row r="84" ht="24" customHeight="1">
      <c r="A84" s="12" t="n"/>
      <c r="B84" s="5" t="n"/>
      <c r="C84" s="5" t="n"/>
      <c r="D84" s="5" t="n"/>
      <c r="E84" s="27" t="n"/>
      <c r="F84" s="27" t="n"/>
      <c r="G84" s="27" t="n"/>
      <c r="H84" s="14" t="n"/>
      <c r="I84" s="5" t="n"/>
      <c r="J84" s="14" t="n"/>
      <c r="K84" s="14" t="n"/>
      <c r="L84" s="15" t="n"/>
      <c r="M84" s="16">
        <f>IF(OR($A84&lt;&gt;"Yes",NOT(ISNUMBER($L84)),NOT(ISNUMBER($K84))),"",$L84+$K84)</f>
        <v/>
      </c>
      <c r="N84" s="17">
        <f>IF(OR($M84="",Setup!$B$3=""),"",$M84-Setup!$B$3)</f>
        <v/>
      </c>
      <c r="O84" s="18">
        <f>IF($A84="","",IF($A84="No","Inactive",IF(OR(Setup!$B$3="",Setup!$B$4=""),"Setup missing",IF(OR($B84="",$C84="",COUNT($E84:$H84)&lt;4,$I84="",NOT(ISNUMBER($J84)),NOT(ISNUMBER($K84)),NOT(ISNUMBER($L84))),"Missing setup",IF($L84&gt;Setup!$B$3,"Check future date",IF($M84&lt;Setup!$B$3,"Overdue",IF($M84=Setup!$B$3,"Due today",IF($M84&lt;=Setup!$B$3+Setup!$B$4,"Due soon","Scheduled later"))))))))</f>
        <v/>
      </c>
      <c r="P84" s="10">
        <f>IF(OR(COUNT($E84:$H84)&lt;4,$I84=""),"",TEXT($E84,"0.##")&amp;" x "&amp;TEXT($F84,"0.##")&amp;" x "&amp;TEXT($G84,"0.##")&amp;" inches, MERV "&amp;TEXT($H84,"0")&amp;", "&amp;$I84)</f>
        <v/>
      </c>
      <c r="Q84" s="10">
        <f>IF(OR($A84&lt;&gt;"Yes",$P84="",$O84="Missing setup",$O84="Setup missing",$O84="Check future date"),"",IFERROR(IF(INDEX('Filter Stock'!$K$6:$K$105,MATCH($P84,'Filter Stock'!$A$6:$A$105,0))="","Stock data missing",INDEX('Filter Stock'!$K$6:$K$105,MATCH($P84,'Filter Stock'!$A$6:$A$105,0))),"Not stocked"))</f>
        <v/>
      </c>
      <c r="R84" s="5" t="n"/>
    </row>
    <row r="85" ht="24" customHeight="1">
      <c r="A85" s="12" t="n"/>
      <c r="B85" s="5" t="n"/>
      <c r="C85" s="5" t="n"/>
      <c r="D85" s="5" t="n"/>
      <c r="E85" s="27" t="n"/>
      <c r="F85" s="27" t="n"/>
      <c r="G85" s="27" t="n"/>
      <c r="H85" s="14" t="n"/>
      <c r="I85" s="5" t="n"/>
      <c r="J85" s="14" t="n"/>
      <c r="K85" s="14" t="n"/>
      <c r="L85" s="15" t="n"/>
      <c r="M85" s="16">
        <f>IF(OR($A85&lt;&gt;"Yes",NOT(ISNUMBER($L85)),NOT(ISNUMBER($K85))),"",$L85+$K85)</f>
        <v/>
      </c>
      <c r="N85" s="17">
        <f>IF(OR($M85="",Setup!$B$3=""),"",$M85-Setup!$B$3)</f>
        <v/>
      </c>
      <c r="O85" s="18">
        <f>IF($A85="","",IF($A85="No","Inactive",IF(OR(Setup!$B$3="",Setup!$B$4=""),"Setup missing",IF(OR($B85="",$C85="",COUNT($E85:$H85)&lt;4,$I85="",NOT(ISNUMBER($J85)),NOT(ISNUMBER($K85)),NOT(ISNUMBER($L85))),"Missing setup",IF($L85&gt;Setup!$B$3,"Check future date",IF($M85&lt;Setup!$B$3,"Overdue",IF($M85=Setup!$B$3,"Due today",IF($M85&lt;=Setup!$B$3+Setup!$B$4,"Due soon","Scheduled later"))))))))</f>
        <v/>
      </c>
      <c r="P85" s="10">
        <f>IF(OR(COUNT($E85:$H85)&lt;4,$I85=""),"",TEXT($E85,"0.##")&amp;" x "&amp;TEXT($F85,"0.##")&amp;" x "&amp;TEXT($G85,"0.##")&amp;" inches, MERV "&amp;TEXT($H85,"0")&amp;", "&amp;$I85)</f>
        <v/>
      </c>
      <c r="Q85" s="10">
        <f>IF(OR($A85&lt;&gt;"Yes",$P85="",$O85="Missing setup",$O85="Setup missing",$O85="Check future date"),"",IFERROR(IF(INDEX('Filter Stock'!$K$6:$K$105,MATCH($P85,'Filter Stock'!$A$6:$A$105,0))="","Stock data missing",INDEX('Filter Stock'!$K$6:$K$105,MATCH($P85,'Filter Stock'!$A$6:$A$105,0))),"Not stocked"))</f>
        <v/>
      </c>
      <c r="R85" s="5" t="n"/>
    </row>
    <row r="86" ht="24" customHeight="1">
      <c r="A86" s="12" t="n"/>
      <c r="B86" s="5" t="n"/>
      <c r="C86" s="5" t="n"/>
      <c r="D86" s="5" t="n"/>
      <c r="E86" s="27" t="n"/>
      <c r="F86" s="27" t="n"/>
      <c r="G86" s="27" t="n"/>
      <c r="H86" s="14" t="n"/>
      <c r="I86" s="5" t="n"/>
      <c r="J86" s="14" t="n"/>
      <c r="K86" s="14" t="n"/>
      <c r="L86" s="15" t="n"/>
      <c r="M86" s="16">
        <f>IF(OR($A86&lt;&gt;"Yes",NOT(ISNUMBER($L86)),NOT(ISNUMBER($K86))),"",$L86+$K86)</f>
        <v/>
      </c>
      <c r="N86" s="17">
        <f>IF(OR($M86="",Setup!$B$3=""),"",$M86-Setup!$B$3)</f>
        <v/>
      </c>
      <c r="O86" s="18">
        <f>IF($A86="","",IF($A86="No","Inactive",IF(OR(Setup!$B$3="",Setup!$B$4=""),"Setup missing",IF(OR($B86="",$C86="",COUNT($E86:$H86)&lt;4,$I86="",NOT(ISNUMBER($J86)),NOT(ISNUMBER($K86)),NOT(ISNUMBER($L86))),"Missing setup",IF($L86&gt;Setup!$B$3,"Check future date",IF($M86&lt;Setup!$B$3,"Overdue",IF($M86=Setup!$B$3,"Due today",IF($M86&lt;=Setup!$B$3+Setup!$B$4,"Due soon","Scheduled later"))))))))</f>
        <v/>
      </c>
      <c r="P86" s="10">
        <f>IF(OR(COUNT($E86:$H86)&lt;4,$I86=""),"",TEXT($E86,"0.##")&amp;" x "&amp;TEXT($F86,"0.##")&amp;" x "&amp;TEXT($G86,"0.##")&amp;" inches, MERV "&amp;TEXT($H86,"0")&amp;", "&amp;$I86)</f>
        <v/>
      </c>
      <c r="Q86" s="10">
        <f>IF(OR($A86&lt;&gt;"Yes",$P86="",$O86="Missing setup",$O86="Setup missing",$O86="Check future date"),"",IFERROR(IF(INDEX('Filter Stock'!$K$6:$K$105,MATCH($P86,'Filter Stock'!$A$6:$A$105,0))="","Stock data missing",INDEX('Filter Stock'!$K$6:$K$105,MATCH($P86,'Filter Stock'!$A$6:$A$105,0))),"Not stocked"))</f>
        <v/>
      </c>
      <c r="R86" s="5" t="n"/>
    </row>
    <row r="87" ht="24" customHeight="1">
      <c r="A87" s="12" t="n"/>
      <c r="B87" s="5" t="n"/>
      <c r="C87" s="5" t="n"/>
      <c r="D87" s="5" t="n"/>
      <c r="E87" s="27" t="n"/>
      <c r="F87" s="27" t="n"/>
      <c r="G87" s="27" t="n"/>
      <c r="H87" s="14" t="n"/>
      <c r="I87" s="5" t="n"/>
      <c r="J87" s="14" t="n"/>
      <c r="K87" s="14" t="n"/>
      <c r="L87" s="15" t="n"/>
      <c r="M87" s="16">
        <f>IF(OR($A87&lt;&gt;"Yes",NOT(ISNUMBER($L87)),NOT(ISNUMBER($K87))),"",$L87+$K87)</f>
        <v/>
      </c>
      <c r="N87" s="17">
        <f>IF(OR($M87="",Setup!$B$3=""),"",$M87-Setup!$B$3)</f>
        <v/>
      </c>
      <c r="O87" s="18">
        <f>IF($A87="","",IF($A87="No","Inactive",IF(OR(Setup!$B$3="",Setup!$B$4=""),"Setup missing",IF(OR($B87="",$C87="",COUNT($E87:$H87)&lt;4,$I87="",NOT(ISNUMBER($J87)),NOT(ISNUMBER($K87)),NOT(ISNUMBER($L87))),"Missing setup",IF($L87&gt;Setup!$B$3,"Check future date",IF($M87&lt;Setup!$B$3,"Overdue",IF($M87=Setup!$B$3,"Due today",IF($M87&lt;=Setup!$B$3+Setup!$B$4,"Due soon","Scheduled later"))))))))</f>
        <v/>
      </c>
      <c r="P87" s="10">
        <f>IF(OR(COUNT($E87:$H87)&lt;4,$I87=""),"",TEXT($E87,"0.##")&amp;" x "&amp;TEXT($F87,"0.##")&amp;" x "&amp;TEXT($G87,"0.##")&amp;" inches, MERV "&amp;TEXT($H87,"0")&amp;", "&amp;$I87)</f>
        <v/>
      </c>
      <c r="Q87" s="10">
        <f>IF(OR($A87&lt;&gt;"Yes",$P87="",$O87="Missing setup",$O87="Setup missing",$O87="Check future date"),"",IFERROR(IF(INDEX('Filter Stock'!$K$6:$K$105,MATCH($P87,'Filter Stock'!$A$6:$A$105,0))="","Stock data missing",INDEX('Filter Stock'!$K$6:$K$105,MATCH($P87,'Filter Stock'!$A$6:$A$105,0))),"Not stocked"))</f>
        <v/>
      </c>
      <c r="R87" s="5" t="n"/>
    </row>
    <row r="88" ht="24" customHeight="1">
      <c r="A88" s="12" t="n"/>
      <c r="B88" s="5" t="n"/>
      <c r="C88" s="5" t="n"/>
      <c r="D88" s="5" t="n"/>
      <c r="E88" s="27" t="n"/>
      <c r="F88" s="27" t="n"/>
      <c r="G88" s="27" t="n"/>
      <c r="H88" s="14" t="n"/>
      <c r="I88" s="5" t="n"/>
      <c r="J88" s="14" t="n"/>
      <c r="K88" s="14" t="n"/>
      <c r="L88" s="15" t="n"/>
      <c r="M88" s="16">
        <f>IF(OR($A88&lt;&gt;"Yes",NOT(ISNUMBER($L88)),NOT(ISNUMBER($K88))),"",$L88+$K88)</f>
        <v/>
      </c>
      <c r="N88" s="17">
        <f>IF(OR($M88="",Setup!$B$3=""),"",$M88-Setup!$B$3)</f>
        <v/>
      </c>
      <c r="O88" s="18">
        <f>IF($A88="","",IF($A88="No","Inactive",IF(OR(Setup!$B$3="",Setup!$B$4=""),"Setup missing",IF(OR($B88="",$C88="",COUNT($E88:$H88)&lt;4,$I88="",NOT(ISNUMBER($J88)),NOT(ISNUMBER($K88)),NOT(ISNUMBER($L88))),"Missing setup",IF($L88&gt;Setup!$B$3,"Check future date",IF($M88&lt;Setup!$B$3,"Overdue",IF($M88=Setup!$B$3,"Due today",IF($M88&lt;=Setup!$B$3+Setup!$B$4,"Due soon","Scheduled later"))))))))</f>
        <v/>
      </c>
      <c r="P88" s="10">
        <f>IF(OR(COUNT($E88:$H88)&lt;4,$I88=""),"",TEXT($E88,"0.##")&amp;" x "&amp;TEXT($F88,"0.##")&amp;" x "&amp;TEXT($G88,"0.##")&amp;" inches, MERV "&amp;TEXT($H88,"0")&amp;", "&amp;$I88)</f>
        <v/>
      </c>
      <c r="Q88" s="10">
        <f>IF(OR($A88&lt;&gt;"Yes",$P88="",$O88="Missing setup",$O88="Setup missing",$O88="Check future date"),"",IFERROR(IF(INDEX('Filter Stock'!$K$6:$K$105,MATCH($P88,'Filter Stock'!$A$6:$A$105,0))="","Stock data missing",INDEX('Filter Stock'!$K$6:$K$105,MATCH($P88,'Filter Stock'!$A$6:$A$105,0))),"Not stocked"))</f>
        <v/>
      </c>
      <c r="R88" s="5" t="n"/>
    </row>
    <row r="89" ht="24" customHeight="1">
      <c r="A89" s="12" t="n"/>
      <c r="B89" s="5" t="n"/>
      <c r="C89" s="5" t="n"/>
      <c r="D89" s="5" t="n"/>
      <c r="E89" s="27" t="n"/>
      <c r="F89" s="27" t="n"/>
      <c r="G89" s="27" t="n"/>
      <c r="H89" s="14" t="n"/>
      <c r="I89" s="5" t="n"/>
      <c r="J89" s="14" t="n"/>
      <c r="K89" s="14" t="n"/>
      <c r="L89" s="15" t="n"/>
      <c r="M89" s="16">
        <f>IF(OR($A89&lt;&gt;"Yes",NOT(ISNUMBER($L89)),NOT(ISNUMBER($K89))),"",$L89+$K89)</f>
        <v/>
      </c>
      <c r="N89" s="17">
        <f>IF(OR($M89="",Setup!$B$3=""),"",$M89-Setup!$B$3)</f>
        <v/>
      </c>
      <c r="O89" s="18">
        <f>IF($A89="","",IF($A89="No","Inactive",IF(OR(Setup!$B$3="",Setup!$B$4=""),"Setup missing",IF(OR($B89="",$C89="",COUNT($E89:$H89)&lt;4,$I89="",NOT(ISNUMBER($J89)),NOT(ISNUMBER($K89)),NOT(ISNUMBER($L89))),"Missing setup",IF($L89&gt;Setup!$B$3,"Check future date",IF($M89&lt;Setup!$B$3,"Overdue",IF($M89=Setup!$B$3,"Due today",IF($M89&lt;=Setup!$B$3+Setup!$B$4,"Due soon","Scheduled later"))))))))</f>
        <v/>
      </c>
      <c r="P89" s="10">
        <f>IF(OR(COUNT($E89:$H89)&lt;4,$I89=""),"",TEXT($E89,"0.##")&amp;" x "&amp;TEXT($F89,"0.##")&amp;" x "&amp;TEXT($G89,"0.##")&amp;" inches, MERV "&amp;TEXT($H89,"0")&amp;", "&amp;$I89)</f>
        <v/>
      </c>
      <c r="Q89" s="10">
        <f>IF(OR($A89&lt;&gt;"Yes",$P89="",$O89="Missing setup",$O89="Setup missing",$O89="Check future date"),"",IFERROR(IF(INDEX('Filter Stock'!$K$6:$K$105,MATCH($P89,'Filter Stock'!$A$6:$A$105,0))="","Stock data missing",INDEX('Filter Stock'!$K$6:$K$105,MATCH($P89,'Filter Stock'!$A$6:$A$105,0))),"Not stocked"))</f>
        <v/>
      </c>
      <c r="R89" s="5" t="n"/>
    </row>
    <row r="90" ht="24" customHeight="1">
      <c r="A90" s="12" t="n"/>
      <c r="B90" s="5" t="n"/>
      <c r="C90" s="5" t="n"/>
      <c r="D90" s="5" t="n"/>
      <c r="E90" s="27" t="n"/>
      <c r="F90" s="27" t="n"/>
      <c r="G90" s="27" t="n"/>
      <c r="H90" s="14" t="n"/>
      <c r="I90" s="5" t="n"/>
      <c r="J90" s="14" t="n"/>
      <c r="K90" s="14" t="n"/>
      <c r="L90" s="15" t="n"/>
      <c r="M90" s="16">
        <f>IF(OR($A90&lt;&gt;"Yes",NOT(ISNUMBER($L90)),NOT(ISNUMBER($K90))),"",$L90+$K90)</f>
        <v/>
      </c>
      <c r="N90" s="17">
        <f>IF(OR($M90="",Setup!$B$3=""),"",$M90-Setup!$B$3)</f>
        <v/>
      </c>
      <c r="O90" s="18">
        <f>IF($A90="","",IF($A90="No","Inactive",IF(OR(Setup!$B$3="",Setup!$B$4=""),"Setup missing",IF(OR($B90="",$C90="",COUNT($E90:$H90)&lt;4,$I90="",NOT(ISNUMBER($J90)),NOT(ISNUMBER($K90)),NOT(ISNUMBER($L90))),"Missing setup",IF($L90&gt;Setup!$B$3,"Check future date",IF($M90&lt;Setup!$B$3,"Overdue",IF($M90=Setup!$B$3,"Due today",IF($M90&lt;=Setup!$B$3+Setup!$B$4,"Due soon","Scheduled later"))))))))</f>
        <v/>
      </c>
      <c r="P90" s="10">
        <f>IF(OR(COUNT($E90:$H90)&lt;4,$I90=""),"",TEXT($E90,"0.##")&amp;" x "&amp;TEXT($F90,"0.##")&amp;" x "&amp;TEXT($G90,"0.##")&amp;" inches, MERV "&amp;TEXT($H90,"0")&amp;", "&amp;$I90)</f>
        <v/>
      </c>
      <c r="Q90" s="10">
        <f>IF(OR($A90&lt;&gt;"Yes",$P90="",$O90="Missing setup",$O90="Setup missing",$O90="Check future date"),"",IFERROR(IF(INDEX('Filter Stock'!$K$6:$K$105,MATCH($P90,'Filter Stock'!$A$6:$A$105,0))="","Stock data missing",INDEX('Filter Stock'!$K$6:$K$105,MATCH($P90,'Filter Stock'!$A$6:$A$105,0))),"Not stocked"))</f>
        <v/>
      </c>
      <c r="R90" s="5" t="n"/>
    </row>
    <row r="91" ht="24" customHeight="1">
      <c r="A91" s="12" t="n"/>
      <c r="B91" s="5" t="n"/>
      <c r="C91" s="5" t="n"/>
      <c r="D91" s="5" t="n"/>
      <c r="E91" s="27" t="n"/>
      <c r="F91" s="27" t="n"/>
      <c r="G91" s="27" t="n"/>
      <c r="H91" s="14" t="n"/>
      <c r="I91" s="5" t="n"/>
      <c r="J91" s="14" t="n"/>
      <c r="K91" s="14" t="n"/>
      <c r="L91" s="15" t="n"/>
      <c r="M91" s="16">
        <f>IF(OR($A91&lt;&gt;"Yes",NOT(ISNUMBER($L91)),NOT(ISNUMBER($K91))),"",$L91+$K91)</f>
        <v/>
      </c>
      <c r="N91" s="17">
        <f>IF(OR($M91="",Setup!$B$3=""),"",$M91-Setup!$B$3)</f>
        <v/>
      </c>
      <c r="O91" s="18">
        <f>IF($A91="","",IF($A91="No","Inactive",IF(OR(Setup!$B$3="",Setup!$B$4=""),"Setup missing",IF(OR($B91="",$C91="",COUNT($E91:$H91)&lt;4,$I91="",NOT(ISNUMBER($J91)),NOT(ISNUMBER($K91)),NOT(ISNUMBER($L91))),"Missing setup",IF($L91&gt;Setup!$B$3,"Check future date",IF($M91&lt;Setup!$B$3,"Overdue",IF($M91=Setup!$B$3,"Due today",IF($M91&lt;=Setup!$B$3+Setup!$B$4,"Due soon","Scheduled later"))))))))</f>
        <v/>
      </c>
      <c r="P91" s="10">
        <f>IF(OR(COUNT($E91:$H91)&lt;4,$I91=""),"",TEXT($E91,"0.##")&amp;" x "&amp;TEXT($F91,"0.##")&amp;" x "&amp;TEXT($G91,"0.##")&amp;" inches, MERV "&amp;TEXT($H91,"0")&amp;", "&amp;$I91)</f>
        <v/>
      </c>
      <c r="Q91" s="10">
        <f>IF(OR($A91&lt;&gt;"Yes",$P91="",$O91="Missing setup",$O91="Setup missing",$O91="Check future date"),"",IFERROR(IF(INDEX('Filter Stock'!$K$6:$K$105,MATCH($P91,'Filter Stock'!$A$6:$A$105,0))="","Stock data missing",INDEX('Filter Stock'!$K$6:$K$105,MATCH($P91,'Filter Stock'!$A$6:$A$105,0))),"Not stocked"))</f>
        <v/>
      </c>
      <c r="R91" s="5" t="n"/>
    </row>
    <row r="92" ht="24" customHeight="1">
      <c r="A92" s="12" t="n"/>
      <c r="B92" s="5" t="n"/>
      <c r="C92" s="5" t="n"/>
      <c r="D92" s="5" t="n"/>
      <c r="E92" s="27" t="n"/>
      <c r="F92" s="27" t="n"/>
      <c r="G92" s="27" t="n"/>
      <c r="H92" s="14" t="n"/>
      <c r="I92" s="5" t="n"/>
      <c r="J92" s="14" t="n"/>
      <c r="K92" s="14" t="n"/>
      <c r="L92" s="15" t="n"/>
      <c r="M92" s="16">
        <f>IF(OR($A92&lt;&gt;"Yes",NOT(ISNUMBER($L92)),NOT(ISNUMBER($K92))),"",$L92+$K92)</f>
        <v/>
      </c>
      <c r="N92" s="17">
        <f>IF(OR($M92="",Setup!$B$3=""),"",$M92-Setup!$B$3)</f>
        <v/>
      </c>
      <c r="O92" s="18">
        <f>IF($A92="","",IF($A92="No","Inactive",IF(OR(Setup!$B$3="",Setup!$B$4=""),"Setup missing",IF(OR($B92="",$C92="",COUNT($E92:$H92)&lt;4,$I92="",NOT(ISNUMBER($J92)),NOT(ISNUMBER($K92)),NOT(ISNUMBER($L92))),"Missing setup",IF($L92&gt;Setup!$B$3,"Check future date",IF($M92&lt;Setup!$B$3,"Overdue",IF($M92=Setup!$B$3,"Due today",IF($M92&lt;=Setup!$B$3+Setup!$B$4,"Due soon","Scheduled later"))))))))</f>
        <v/>
      </c>
      <c r="P92" s="10">
        <f>IF(OR(COUNT($E92:$H92)&lt;4,$I92=""),"",TEXT($E92,"0.##")&amp;" x "&amp;TEXT($F92,"0.##")&amp;" x "&amp;TEXT($G92,"0.##")&amp;" inches, MERV "&amp;TEXT($H92,"0")&amp;", "&amp;$I92)</f>
        <v/>
      </c>
      <c r="Q92" s="10">
        <f>IF(OR($A92&lt;&gt;"Yes",$P92="",$O92="Missing setup",$O92="Setup missing",$O92="Check future date"),"",IFERROR(IF(INDEX('Filter Stock'!$K$6:$K$105,MATCH($P92,'Filter Stock'!$A$6:$A$105,0))="","Stock data missing",INDEX('Filter Stock'!$K$6:$K$105,MATCH($P92,'Filter Stock'!$A$6:$A$105,0))),"Not stocked"))</f>
        <v/>
      </c>
      <c r="R92" s="5" t="n"/>
    </row>
    <row r="93" ht="24" customHeight="1">
      <c r="A93" s="12" t="n"/>
      <c r="B93" s="5" t="n"/>
      <c r="C93" s="5" t="n"/>
      <c r="D93" s="5" t="n"/>
      <c r="E93" s="27" t="n"/>
      <c r="F93" s="27" t="n"/>
      <c r="G93" s="27" t="n"/>
      <c r="H93" s="14" t="n"/>
      <c r="I93" s="5" t="n"/>
      <c r="J93" s="14" t="n"/>
      <c r="K93" s="14" t="n"/>
      <c r="L93" s="15" t="n"/>
      <c r="M93" s="16">
        <f>IF(OR($A93&lt;&gt;"Yes",NOT(ISNUMBER($L93)),NOT(ISNUMBER($K93))),"",$L93+$K93)</f>
        <v/>
      </c>
      <c r="N93" s="17">
        <f>IF(OR($M93="",Setup!$B$3=""),"",$M93-Setup!$B$3)</f>
        <v/>
      </c>
      <c r="O93" s="18">
        <f>IF($A93="","",IF($A93="No","Inactive",IF(OR(Setup!$B$3="",Setup!$B$4=""),"Setup missing",IF(OR($B93="",$C93="",COUNT($E93:$H93)&lt;4,$I93="",NOT(ISNUMBER($J93)),NOT(ISNUMBER($K93)),NOT(ISNUMBER($L93))),"Missing setup",IF($L93&gt;Setup!$B$3,"Check future date",IF($M93&lt;Setup!$B$3,"Overdue",IF($M93=Setup!$B$3,"Due today",IF($M93&lt;=Setup!$B$3+Setup!$B$4,"Due soon","Scheduled later"))))))))</f>
        <v/>
      </c>
      <c r="P93" s="10">
        <f>IF(OR(COUNT($E93:$H93)&lt;4,$I93=""),"",TEXT($E93,"0.##")&amp;" x "&amp;TEXT($F93,"0.##")&amp;" x "&amp;TEXT($G93,"0.##")&amp;" inches, MERV "&amp;TEXT($H93,"0")&amp;", "&amp;$I93)</f>
        <v/>
      </c>
      <c r="Q93" s="10">
        <f>IF(OR($A93&lt;&gt;"Yes",$P93="",$O93="Missing setup",$O93="Setup missing",$O93="Check future date"),"",IFERROR(IF(INDEX('Filter Stock'!$K$6:$K$105,MATCH($P93,'Filter Stock'!$A$6:$A$105,0))="","Stock data missing",INDEX('Filter Stock'!$K$6:$K$105,MATCH($P93,'Filter Stock'!$A$6:$A$105,0))),"Not stocked"))</f>
        <v/>
      </c>
      <c r="R93" s="5" t="n"/>
    </row>
    <row r="94" ht="24" customHeight="1">
      <c r="A94" s="12" t="n"/>
      <c r="B94" s="5" t="n"/>
      <c r="C94" s="5" t="n"/>
      <c r="D94" s="5" t="n"/>
      <c r="E94" s="27" t="n"/>
      <c r="F94" s="27" t="n"/>
      <c r="G94" s="27" t="n"/>
      <c r="H94" s="14" t="n"/>
      <c r="I94" s="5" t="n"/>
      <c r="J94" s="14" t="n"/>
      <c r="K94" s="14" t="n"/>
      <c r="L94" s="15" t="n"/>
      <c r="M94" s="16">
        <f>IF(OR($A94&lt;&gt;"Yes",NOT(ISNUMBER($L94)),NOT(ISNUMBER($K94))),"",$L94+$K94)</f>
        <v/>
      </c>
      <c r="N94" s="17">
        <f>IF(OR($M94="",Setup!$B$3=""),"",$M94-Setup!$B$3)</f>
        <v/>
      </c>
      <c r="O94" s="18">
        <f>IF($A94="","",IF($A94="No","Inactive",IF(OR(Setup!$B$3="",Setup!$B$4=""),"Setup missing",IF(OR($B94="",$C94="",COUNT($E94:$H94)&lt;4,$I94="",NOT(ISNUMBER($J94)),NOT(ISNUMBER($K94)),NOT(ISNUMBER($L94))),"Missing setup",IF($L94&gt;Setup!$B$3,"Check future date",IF($M94&lt;Setup!$B$3,"Overdue",IF($M94=Setup!$B$3,"Due today",IF($M94&lt;=Setup!$B$3+Setup!$B$4,"Due soon","Scheduled later"))))))))</f>
        <v/>
      </c>
      <c r="P94" s="10">
        <f>IF(OR(COUNT($E94:$H94)&lt;4,$I94=""),"",TEXT($E94,"0.##")&amp;" x "&amp;TEXT($F94,"0.##")&amp;" x "&amp;TEXT($G94,"0.##")&amp;" inches, MERV "&amp;TEXT($H94,"0")&amp;", "&amp;$I94)</f>
        <v/>
      </c>
      <c r="Q94" s="10">
        <f>IF(OR($A94&lt;&gt;"Yes",$P94="",$O94="Missing setup",$O94="Setup missing",$O94="Check future date"),"",IFERROR(IF(INDEX('Filter Stock'!$K$6:$K$105,MATCH($P94,'Filter Stock'!$A$6:$A$105,0))="","Stock data missing",INDEX('Filter Stock'!$K$6:$K$105,MATCH($P94,'Filter Stock'!$A$6:$A$105,0))),"Not stocked"))</f>
        <v/>
      </c>
      <c r="R94" s="5" t="n"/>
    </row>
    <row r="95" ht="24" customHeight="1">
      <c r="A95" s="12" t="n"/>
      <c r="B95" s="5" t="n"/>
      <c r="C95" s="5" t="n"/>
      <c r="D95" s="5" t="n"/>
      <c r="E95" s="27" t="n"/>
      <c r="F95" s="27" t="n"/>
      <c r="G95" s="27" t="n"/>
      <c r="H95" s="14" t="n"/>
      <c r="I95" s="5" t="n"/>
      <c r="J95" s="14" t="n"/>
      <c r="K95" s="14" t="n"/>
      <c r="L95" s="15" t="n"/>
      <c r="M95" s="16">
        <f>IF(OR($A95&lt;&gt;"Yes",NOT(ISNUMBER($L95)),NOT(ISNUMBER($K95))),"",$L95+$K95)</f>
        <v/>
      </c>
      <c r="N95" s="17">
        <f>IF(OR($M95="",Setup!$B$3=""),"",$M95-Setup!$B$3)</f>
        <v/>
      </c>
      <c r="O95" s="18">
        <f>IF($A95="","",IF($A95="No","Inactive",IF(OR(Setup!$B$3="",Setup!$B$4=""),"Setup missing",IF(OR($B95="",$C95="",COUNT($E95:$H95)&lt;4,$I95="",NOT(ISNUMBER($J95)),NOT(ISNUMBER($K95)),NOT(ISNUMBER($L95))),"Missing setup",IF($L95&gt;Setup!$B$3,"Check future date",IF($M95&lt;Setup!$B$3,"Overdue",IF($M95=Setup!$B$3,"Due today",IF($M95&lt;=Setup!$B$3+Setup!$B$4,"Due soon","Scheduled later"))))))))</f>
        <v/>
      </c>
      <c r="P95" s="10">
        <f>IF(OR(COUNT($E95:$H95)&lt;4,$I95=""),"",TEXT($E95,"0.##")&amp;" x "&amp;TEXT($F95,"0.##")&amp;" x "&amp;TEXT($G95,"0.##")&amp;" inches, MERV "&amp;TEXT($H95,"0")&amp;", "&amp;$I95)</f>
        <v/>
      </c>
      <c r="Q95" s="10">
        <f>IF(OR($A95&lt;&gt;"Yes",$P95="",$O95="Missing setup",$O95="Setup missing",$O95="Check future date"),"",IFERROR(IF(INDEX('Filter Stock'!$K$6:$K$105,MATCH($P95,'Filter Stock'!$A$6:$A$105,0))="","Stock data missing",INDEX('Filter Stock'!$K$6:$K$105,MATCH($P95,'Filter Stock'!$A$6:$A$105,0))),"Not stocked"))</f>
        <v/>
      </c>
      <c r="R95" s="5" t="n"/>
    </row>
    <row r="96" ht="24" customHeight="1">
      <c r="A96" s="12" t="n"/>
      <c r="B96" s="5" t="n"/>
      <c r="C96" s="5" t="n"/>
      <c r="D96" s="5" t="n"/>
      <c r="E96" s="27" t="n"/>
      <c r="F96" s="27" t="n"/>
      <c r="G96" s="27" t="n"/>
      <c r="H96" s="14" t="n"/>
      <c r="I96" s="5" t="n"/>
      <c r="J96" s="14" t="n"/>
      <c r="K96" s="14" t="n"/>
      <c r="L96" s="15" t="n"/>
      <c r="M96" s="16">
        <f>IF(OR($A96&lt;&gt;"Yes",NOT(ISNUMBER($L96)),NOT(ISNUMBER($K96))),"",$L96+$K96)</f>
        <v/>
      </c>
      <c r="N96" s="17">
        <f>IF(OR($M96="",Setup!$B$3=""),"",$M96-Setup!$B$3)</f>
        <v/>
      </c>
      <c r="O96" s="18">
        <f>IF($A96="","",IF($A96="No","Inactive",IF(OR(Setup!$B$3="",Setup!$B$4=""),"Setup missing",IF(OR($B96="",$C96="",COUNT($E96:$H96)&lt;4,$I96="",NOT(ISNUMBER($J96)),NOT(ISNUMBER($K96)),NOT(ISNUMBER($L96))),"Missing setup",IF($L96&gt;Setup!$B$3,"Check future date",IF($M96&lt;Setup!$B$3,"Overdue",IF($M96=Setup!$B$3,"Due today",IF($M96&lt;=Setup!$B$3+Setup!$B$4,"Due soon","Scheduled later"))))))))</f>
        <v/>
      </c>
      <c r="P96" s="10">
        <f>IF(OR(COUNT($E96:$H96)&lt;4,$I96=""),"",TEXT($E96,"0.##")&amp;" x "&amp;TEXT($F96,"0.##")&amp;" x "&amp;TEXT($G96,"0.##")&amp;" inches, MERV "&amp;TEXT($H96,"0")&amp;", "&amp;$I96)</f>
        <v/>
      </c>
      <c r="Q96" s="10">
        <f>IF(OR($A96&lt;&gt;"Yes",$P96="",$O96="Missing setup",$O96="Setup missing",$O96="Check future date"),"",IFERROR(IF(INDEX('Filter Stock'!$K$6:$K$105,MATCH($P96,'Filter Stock'!$A$6:$A$105,0))="","Stock data missing",INDEX('Filter Stock'!$K$6:$K$105,MATCH($P96,'Filter Stock'!$A$6:$A$105,0))),"Not stocked"))</f>
        <v/>
      </c>
      <c r="R96" s="5" t="n"/>
    </row>
    <row r="97" ht="24" customHeight="1">
      <c r="A97" s="12" t="n"/>
      <c r="B97" s="5" t="n"/>
      <c r="C97" s="5" t="n"/>
      <c r="D97" s="5" t="n"/>
      <c r="E97" s="27" t="n"/>
      <c r="F97" s="27" t="n"/>
      <c r="G97" s="27" t="n"/>
      <c r="H97" s="14" t="n"/>
      <c r="I97" s="5" t="n"/>
      <c r="J97" s="14" t="n"/>
      <c r="K97" s="14" t="n"/>
      <c r="L97" s="15" t="n"/>
      <c r="M97" s="16">
        <f>IF(OR($A97&lt;&gt;"Yes",NOT(ISNUMBER($L97)),NOT(ISNUMBER($K97))),"",$L97+$K97)</f>
        <v/>
      </c>
      <c r="N97" s="17">
        <f>IF(OR($M97="",Setup!$B$3=""),"",$M97-Setup!$B$3)</f>
        <v/>
      </c>
      <c r="O97" s="18">
        <f>IF($A97="","",IF($A97="No","Inactive",IF(OR(Setup!$B$3="",Setup!$B$4=""),"Setup missing",IF(OR($B97="",$C97="",COUNT($E97:$H97)&lt;4,$I97="",NOT(ISNUMBER($J97)),NOT(ISNUMBER($K97)),NOT(ISNUMBER($L97))),"Missing setup",IF($L97&gt;Setup!$B$3,"Check future date",IF($M97&lt;Setup!$B$3,"Overdue",IF($M97=Setup!$B$3,"Due today",IF($M97&lt;=Setup!$B$3+Setup!$B$4,"Due soon","Scheduled later"))))))))</f>
        <v/>
      </c>
      <c r="P97" s="10">
        <f>IF(OR(COUNT($E97:$H97)&lt;4,$I97=""),"",TEXT($E97,"0.##")&amp;" x "&amp;TEXT($F97,"0.##")&amp;" x "&amp;TEXT($G97,"0.##")&amp;" inches, MERV "&amp;TEXT($H97,"0")&amp;", "&amp;$I97)</f>
        <v/>
      </c>
      <c r="Q97" s="10">
        <f>IF(OR($A97&lt;&gt;"Yes",$P97="",$O97="Missing setup",$O97="Setup missing",$O97="Check future date"),"",IFERROR(IF(INDEX('Filter Stock'!$K$6:$K$105,MATCH($P97,'Filter Stock'!$A$6:$A$105,0))="","Stock data missing",INDEX('Filter Stock'!$K$6:$K$105,MATCH($P97,'Filter Stock'!$A$6:$A$105,0))),"Not stocked"))</f>
        <v/>
      </c>
      <c r="R97" s="5" t="n"/>
    </row>
    <row r="98" ht="24" customHeight="1">
      <c r="A98" s="12" t="n"/>
      <c r="B98" s="5" t="n"/>
      <c r="C98" s="5" t="n"/>
      <c r="D98" s="5" t="n"/>
      <c r="E98" s="27" t="n"/>
      <c r="F98" s="27" t="n"/>
      <c r="G98" s="27" t="n"/>
      <c r="H98" s="14" t="n"/>
      <c r="I98" s="5" t="n"/>
      <c r="J98" s="14" t="n"/>
      <c r="K98" s="14" t="n"/>
      <c r="L98" s="15" t="n"/>
      <c r="M98" s="16">
        <f>IF(OR($A98&lt;&gt;"Yes",NOT(ISNUMBER($L98)),NOT(ISNUMBER($K98))),"",$L98+$K98)</f>
        <v/>
      </c>
      <c r="N98" s="17">
        <f>IF(OR($M98="",Setup!$B$3=""),"",$M98-Setup!$B$3)</f>
        <v/>
      </c>
      <c r="O98" s="18">
        <f>IF($A98="","",IF($A98="No","Inactive",IF(OR(Setup!$B$3="",Setup!$B$4=""),"Setup missing",IF(OR($B98="",$C98="",COUNT($E98:$H98)&lt;4,$I98="",NOT(ISNUMBER($J98)),NOT(ISNUMBER($K98)),NOT(ISNUMBER($L98))),"Missing setup",IF($L98&gt;Setup!$B$3,"Check future date",IF($M98&lt;Setup!$B$3,"Overdue",IF($M98=Setup!$B$3,"Due today",IF($M98&lt;=Setup!$B$3+Setup!$B$4,"Due soon","Scheduled later"))))))))</f>
        <v/>
      </c>
      <c r="P98" s="10">
        <f>IF(OR(COUNT($E98:$H98)&lt;4,$I98=""),"",TEXT($E98,"0.##")&amp;" x "&amp;TEXT($F98,"0.##")&amp;" x "&amp;TEXT($G98,"0.##")&amp;" inches, MERV "&amp;TEXT($H98,"0")&amp;", "&amp;$I98)</f>
        <v/>
      </c>
      <c r="Q98" s="10">
        <f>IF(OR($A98&lt;&gt;"Yes",$P98="",$O98="Missing setup",$O98="Setup missing",$O98="Check future date"),"",IFERROR(IF(INDEX('Filter Stock'!$K$6:$K$105,MATCH($P98,'Filter Stock'!$A$6:$A$105,0))="","Stock data missing",INDEX('Filter Stock'!$K$6:$K$105,MATCH($P98,'Filter Stock'!$A$6:$A$105,0))),"Not stocked"))</f>
        <v/>
      </c>
      <c r="R98" s="5" t="n"/>
    </row>
    <row r="99" ht="24" customHeight="1">
      <c r="A99" s="12" t="n"/>
      <c r="B99" s="5" t="n"/>
      <c r="C99" s="5" t="n"/>
      <c r="D99" s="5" t="n"/>
      <c r="E99" s="27" t="n"/>
      <c r="F99" s="27" t="n"/>
      <c r="G99" s="27" t="n"/>
      <c r="H99" s="14" t="n"/>
      <c r="I99" s="5" t="n"/>
      <c r="J99" s="14" t="n"/>
      <c r="K99" s="14" t="n"/>
      <c r="L99" s="15" t="n"/>
      <c r="M99" s="16">
        <f>IF(OR($A99&lt;&gt;"Yes",NOT(ISNUMBER($L99)),NOT(ISNUMBER($K99))),"",$L99+$K99)</f>
        <v/>
      </c>
      <c r="N99" s="17">
        <f>IF(OR($M99="",Setup!$B$3=""),"",$M99-Setup!$B$3)</f>
        <v/>
      </c>
      <c r="O99" s="18">
        <f>IF($A99="","",IF($A99="No","Inactive",IF(OR(Setup!$B$3="",Setup!$B$4=""),"Setup missing",IF(OR($B99="",$C99="",COUNT($E99:$H99)&lt;4,$I99="",NOT(ISNUMBER($J99)),NOT(ISNUMBER($K99)),NOT(ISNUMBER($L99))),"Missing setup",IF($L99&gt;Setup!$B$3,"Check future date",IF($M99&lt;Setup!$B$3,"Overdue",IF($M99=Setup!$B$3,"Due today",IF($M99&lt;=Setup!$B$3+Setup!$B$4,"Due soon","Scheduled later"))))))))</f>
        <v/>
      </c>
      <c r="P99" s="10">
        <f>IF(OR(COUNT($E99:$H99)&lt;4,$I99=""),"",TEXT($E99,"0.##")&amp;" x "&amp;TEXT($F99,"0.##")&amp;" x "&amp;TEXT($G99,"0.##")&amp;" inches, MERV "&amp;TEXT($H99,"0")&amp;", "&amp;$I99)</f>
        <v/>
      </c>
      <c r="Q99" s="10">
        <f>IF(OR($A99&lt;&gt;"Yes",$P99="",$O99="Missing setup",$O99="Setup missing",$O99="Check future date"),"",IFERROR(IF(INDEX('Filter Stock'!$K$6:$K$105,MATCH($P99,'Filter Stock'!$A$6:$A$105,0))="","Stock data missing",INDEX('Filter Stock'!$K$6:$K$105,MATCH($P99,'Filter Stock'!$A$6:$A$105,0))),"Not stocked"))</f>
        <v/>
      </c>
      <c r="R99" s="5" t="n"/>
    </row>
    <row r="100" ht="24" customHeight="1">
      <c r="A100" s="12" t="n"/>
      <c r="B100" s="5" t="n"/>
      <c r="C100" s="5" t="n"/>
      <c r="D100" s="5" t="n"/>
      <c r="E100" s="27" t="n"/>
      <c r="F100" s="27" t="n"/>
      <c r="G100" s="27" t="n"/>
      <c r="H100" s="14" t="n"/>
      <c r="I100" s="5" t="n"/>
      <c r="J100" s="14" t="n"/>
      <c r="K100" s="14" t="n"/>
      <c r="L100" s="15" t="n"/>
      <c r="M100" s="16">
        <f>IF(OR($A100&lt;&gt;"Yes",NOT(ISNUMBER($L100)),NOT(ISNUMBER($K100))),"",$L100+$K100)</f>
        <v/>
      </c>
      <c r="N100" s="17">
        <f>IF(OR($M100="",Setup!$B$3=""),"",$M100-Setup!$B$3)</f>
        <v/>
      </c>
      <c r="O100" s="18">
        <f>IF($A100="","",IF($A100="No","Inactive",IF(OR(Setup!$B$3="",Setup!$B$4=""),"Setup missing",IF(OR($B100="",$C100="",COUNT($E100:$H100)&lt;4,$I100="",NOT(ISNUMBER($J100)),NOT(ISNUMBER($K100)),NOT(ISNUMBER($L100))),"Missing setup",IF($L100&gt;Setup!$B$3,"Check future date",IF($M100&lt;Setup!$B$3,"Overdue",IF($M100=Setup!$B$3,"Due today",IF($M100&lt;=Setup!$B$3+Setup!$B$4,"Due soon","Scheduled later"))))))))</f>
        <v/>
      </c>
      <c r="P100" s="10">
        <f>IF(OR(COUNT($E100:$H100)&lt;4,$I100=""),"",TEXT($E100,"0.##")&amp;" x "&amp;TEXT($F100,"0.##")&amp;" x "&amp;TEXT($G100,"0.##")&amp;" inches, MERV "&amp;TEXT($H100,"0")&amp;", "&amp;$I100)</f>
        <v/>
      </c>
      <c r="Q100" s="10">
        <f>IF(OR($A100&lt;&gt;"Yes",$P100="",$O100="Missing setup",$O100="Setup missing",$O100="Check future date"),"",IFERROR(IF(INDEX('Filter Stock'!$K$6:$K$105,MATCH($P100,'Filter Stock'!$A$6:$A$105,0))="","Stock data missing",INDEX('Filter Stock'!$K$6:$K$105,MATCH($P100,'Filter Stock'!$A$6:$A$105,0))),"Not stocked"))</f>
        <v/>
      </c>
      <c r="R100" s="5" t="n"/>
    </row>
    <row r="101" ht="24" customHeight="1">
      <c r="A101" s="12" t="n"/>
      <c r="B101" s="5" t="n"/>
      <c r="C101" s="5" t="n"/>
      <c r="D101" s="5" t="n"/>
      <c r="E101" s="27" t="n"/>
      <c r="F101" s="27" t="n"/>
      <c r="G101" s="27" t="n"/>
      <c r="H101" s="14" t="n"/>
      <c r="I101" s="5" t="n"/>
      <c r="J101" s="14" t="n"/>
      <c r="K101" s="14" t="n"/>
      <c r="L101" s="15" t="n"/>
      <c r="M101" s="16">
        <f>IF(OR($A101&lt;&gt;"Yes",NOT(ISNUMBER($L101)),NOT(ISNUMBER($K101))),"",$L101+$K101)</f>
        <v/>
      </c>
      <c r="N101" s="17">
        <f>IF(OR($M101="",Setup!$B$3=""),"",$M101-Setup!$B$3)</f>
        <v/>
      </c>
      <c r="O101" s="18">
        <f>IF($A101="","",IF($A101="No","Inactive",IF(OR(Setup!$B$3="",Setup!$B$4=""),"Setup missing",IF(OR($B101="",$C101="",COUNT($E101:$H101)&lt;4,$I101="",NOT(ISNUMBER($J101)),NOT(ISNUMBER($K101)),NOT(ISNUMBER($L101))),"Missing setup",IF($L101&gt;Setup!$B$3,"Check future date",IF($M101&lt;Setup!$B$3,"Overdue",IF($M101=Setup!$B$3,"Due today",IF($M101&lt;=Setup!$B$3+Setup!$B$4,"Due soon","Scheduled later"))))))))</f>
        <v/>
      </c>
      <c r="P101" s="10">
        <f>IF(OR(COUNT($E101:$H101)&lt;4,$I101=""),"",TEXT($E101,"0.##")&amp;" x "&amp;TEXT($F101,"0.##")&amp;" x "&amp;TEXT($G101,"0.##")&amp;" inches, MERV "&amp;TEXT($H101,"0")&amp;", "&amp;$I101)</f>
        <v/>
      </c>
      <c r="Q101" s="10">
        <f>IF(OR($A101&lt;&gt;"Yes",$P101="",$O101="Missing setup",$O101="Setup missing",$O101="Check future date"),"",IFERROR(IF(INDEX('Filter Stock'!$K$6:$K$105,MATCH($P101,'Filter Stock'!$A$6:$A$105,0))="","Stock data missing",INDEX('Filter Stock'!$K$6:$K$105,MATCH($P101,'Filter Stock'!$A$6:$A$105,0))),"Not stocked"))</f>
        <v/>
      </c>
      <c r="R101" s="5" t="n"/>
    </row>
    <row r="102" ht="24" customHeight="1">
      <c r="A102" s="12" t="n"/>
      <c r="B102" s="5" t="n"/>
      <c r="C102" s="5" t="n"/>
      <c r="D102" s="5" t="n"/>
      <c r="E102" s="27" t="n"/>
      <c r="F102" s="27" t="n"/>
      <c r="G102" s="27" t="n"/>
      <c r="H102" s="14" t="n"/>
      <c r="I102" s="5" t="n"/>
      <c r="J102" s="14" t="n"/>
      <c r="K102" s="14" t="n"/>
      <c r="L102" s="15" t="n"/>
      <c r="M102" s="16">
        <f>IF(OR($A102&lt;&gt;"Yes",NOT(ISNUMBER($L102)),NOT(ISNUMBER($K102))),"",$L102+$K102)</f>
        <v/>
      </c>
      <c r="N102" s="17">
        <f>IF(OR($M102="",Setup!$B$3=""),"",$M102-Setup!$B$3)</f>
        <v/>
      </c>
      <c r="O102" s="18">
        <f>IF($A102="","",IF($A102="No","Inactive",IF(OR(Setup!$B$3="",Setup!$B$4=""),"Setup missing",IF(OR($B102="",$C102="",COUNT($E102:$H102)&lt;4,$I102="",NOT(ISNUMBER($J102)),NOT(ISNUMBER($K102)),NOT(ISNUMBER($L102))),"Missing setup",IF($L102&gt;Setup!$B$3,"Check future date",IF($M102&lt;Setup!$B$3,"Overdue",IF($M102=Setup!$B$3,"Due today",IF($M102&lt;=Setup!$B$3+Setup!$B$4,"Due soon","Scheduled later"))))))))</f>
        <v/>
      </c>
      <c r="P102" s="10">
        <f>IF(OR(COUNT($E102:$H102)&lt;4,$I102=""),"",TEXT($E102,"0.##")&amp;" x "&amp;TEXT($F102,"0.##")&amp;" x "&amp;TEXT($G102,"0.##")&amp;" inches, MERV "&amp;TEXT($H102,"0")&amp;", "&amp;$I102)</f>
        <v/>
      </c>
      <c r="Q102" s="10">
        <f>IF(OR($A102&lt;&gt;"Yes",$P102="",$O102="Missing setup",$O102="Setup missing",$O102="Check future date"),"",IFERROR(IF(INDEX('Filter Stock'!$K$6:$K$105,MATCH($P102,'Filter Stock'!$A$6:$A$105,0))="","Stock data missing",INDEX('Filter Stock'!$K$6:$K$105,MATCH($P102,'Filter Stock'!$A$6:$A$105,0))),"Not stocked"))</f>
        <v/>
      </c>
      <c r="R102" s="5" t="n"/>
    </row>
    <row r="103" ht="24" customHeight="1">
      <c r="A103" s="12" t="n"/>
      <c r="B103" s="5" t="n"/>
      <c r="C103" s="5" t="n"/>
      <c r="D103" s="5" t="n"/>
      <c r="E103" s="27" t="n"/>
      <c r="F103" s="27" t="n"/>
      <c r="G103" s="27" t="n"/>
      <c r="H103" s="14" t="n"/>
      <c r="I103" s="5" t="n"/>
      <c r="J103" s="14" t="n"/>
      <c r="K103" s="14" t="n"/>
      <c r="L103" s="15" t="n"/>
      <c r="M103" s="16">
        <f>IF(OR($A103&lt;&gt;"Yes",NOT(ISNUMBER($L103)),NOT(ISNUMBER($K103))),"",$L103+$K103)</f>
        <v/>
      </c>
      <c r="N103" s="17">
        <f>IF(OR($M103="",Setup!$B$3=""),"",$M103-Setup!$B$3)</f>
        <v/>
      </c>
      <c r="O103" s="18">
        <f>IF($A103="","",IF($A103="No","Inactive",IF(OR(Setup!$B$3="",Setup!$B$4=""),"Setup missing",IF(OR($B103="",$C103="",COUNT($E103:$H103)&lt;4,$I103="",NOT(ISNUMBER($J103)),NOT(ISNUMBER($K103)),NOT(ISNUMBER($L103))),"Missing setup",IF($L103&gt;Setup!$B$3,"Check future date",IF($M103&lt;Setup!$B$3,"Overdue",IF($M103=Setup!$B$3,"Due today",IF($M103&lt;=Setup!$B$3+Setup!$B$4,"Due soon","Scheduled later"))))))))</f>
        <v/>
      </c>
      <c r="P103" s="10">
        <f>IF(OR(COUNT($E103:$H103)&lt;4,$I103=""),"",TEXT($E103,"0.##")&amp;" x "&amp;TEXT($F103,"0.##")&amp;" x "&amp;TEXT($G103,"0.##")&amp;" inches, MERV "&amp;TEXT($H103,"0")&amp;", "&amp;$I103)</f>
        <v/>
      </c>
      <c r="Q103" s="10">
        <f>IF(OR($A103&lt;&gt;"Yes",$P103="",$O103="Missing setup",$O103="Setup missing",$O103="Check future date"),"",IFERROR(IF(INDEX('Filter Stock'!$K$6:$K$105,MATCH($P103,'Filter Stock'!$A$6:$A$105,0))="","Stock data missing",INDEX('Filter Stock'!$K$6:$K$105,MATCH($P103,'Filter Stock'!$A$6:$A$105,0))),"Not stocked"))</f>
        <v/>
      </c>
      <c r="R103" s="5" t="n"/>
    </row>
    <row r="104" ht="24" customHeight="1">
      <c r="A104" s="12" t="n"/>
      <c r="B104" s="5" t="n"/>
      <c r="C104" s="5" t="n"/>
      <c r="D104" s="5" t="n"/>
      <c r="E104" s="27" t="n"/>
      <c r="F104" s="27" t="n"/>
      <c r="G104" s="27" t="n"/>
      <c r="H104" s="14" t="n"/>
      <c r="I104" s="5" t="n"/>
      <c r="J104" s="14" t="n"/>
      <c r="K104" s="14" t="n"/>
      <c r="L104" s="15" t="n"/>
      <c r="M104" s="16">
        <f>IF(OR($A104&lt;&gt;"Yes",NOT(ISNUMBER($L104)),NOT(ISNUMBER($K104))),"",$L104+$K104)</f>
        <v/>
      </c>
      <c r="N104" s="17">
        <f>IF(OR($M104="",Setup!$B$3=""),"",$M104-Setup!$B$3)</f>
        <v/>
      </c>
      <c r="O104" s="18">
        <f>IF($A104="","",IF($A104="No","Inactive",IF(OR(Setup!$B$3="",Setup!$B$4=""),"Setup missing",IF(OR($B104="",$C104="",COUNT($E104:$H104)&lt;4,$I104="",NOT(ISNUMBER($J104)),NOT(ISNUMBER($K104)),NOT(ISNUMBER($L104))),"Missing setup",IF($L104&gt;Setup!$B$3,"Check future date",IF($M104&lt;Setup!$B$3,"Overdue",IF($M104=Setup!$B$3,"Due today",IF($M104&lt;=Setup!$B$3+Setup!$B$4,"Due soon","Scheduled later"))))))))</f>
        <v/>
      </c>
      <c r="P104" s="10">
        <f>IF(OR(COUNT($E104:$H104)&lt;4,$I104=""),"",TEXT($E104,"0.##")&amp;" x "&amp;TEXT($F104,"0.##")&amp;" x "&amp;TEXT($G104,"0.##")&amp;" inches, MERV "&amp;TEXT($H104,"0")&amp;", "&amp;$I104)</f>
        <v/>
      </c>
      <c r="Q104" s="10">
        <f>IF(OR($A104&lt;&gt;"Yes",$P104="",$O104="Missing setup",$O104="Setup missing",$O104="Check future date"),"",IFERROR(IF(INDEX('Filter Stock'!$K$6:$K$105,MATCH($P104,'Filter Stock'!$A$6:$A$105,0))="","Stock data missing",INDEX('Filter Stock'!$K$6:$K$105,MATCH($P104,'Filter Stock'!$A$6:$A$105,0))),"Not stocked"))</f>
        <v/>
      </c>
      <c r="R104" s="5" t="n"/>
    </row>
    <row r="105" ht="24" customHeight="1">
      <c r="A105" s="12" t="n"/>
      <c r="B105" s="5" t="n"/>
      <c r="C105" s="5" t="n"/>
      <c r="D105" s="5" t="n"/>
      <c r="E105" s="27" t="n"/>
      <c r="F105" s="27" t="n"/>
      <c r="G105" s="27" t="n"/>
      <c r="H105" s="14" t="n"/>
      <c r="I105" s="5" t="n"/>
      <c r="J105" s="14" t="n"/>
      <c r="K105" s="14" t="n"/>
      <c r="L105" s="15" t="n"/>
      <c r="M105" s="16">
        <f>IF(OR($A105&lt;&gt;"Yes",NOT(ISNUMBER($L105)),NOT(ISNUMBER($K105))),"",$L105+$K105)</f>
        <v/>
      </c>
      <c r="N105" s="17">
        <f>IF(OR($M105="",Setup!$B$3=""),"",$M105-Setup!$B$3)</f>
        <v/>
      </c>
      <c r="O105" s="18">
        <f>IF($A105="","",IF($A105="No","Inactive",IF(OR(Setup!$B$3="",Setup!$B$4=""),"Setup missing",IF(OR($B105="",$C105="",COUNT($E105:$H105)&lt;4,$I105="",NOT(ISNUMBER($J105)),NOT(ISNUMBER($K105)),NOT(ISNUMBER($L105))),"Missing setup",IF($L105&gt;Setup!$B$3,"Check future date",IF($M105&lt;Setup!$B$3,"Overdue",IF($M105=Setup!$B$3,"Due today",IF($M105&lt;=Setup!$B$3+Setup!$B$4,"Due soon","Scheduled later"))))))))</f>
        <v/>
      </c>
      <c r="P105" s="10">
        <f>IF(OR(COUNT($E105:$H105)&lt;4,$I105=""),"",TEXT($E105,"0.##")&amp;" x "&amp;TEXT($F105,"0.##")&amp;" x "&amp;TEXT($G105,"0.##")&amp;" inches, MERV "&amp;TEXT($H105,"0")&amp;", "&amp;$I105)</f>
        <v/>
      </c>
      <c r="Q105" s="10">
        <f>IF(OR($A105&lt;&gt;"Yes",$P105="",$O105="Missing setup",$O105="Setup missing",$O105="Check future date"),"",IFERROR(IF(INDEX('Filter Stock'!$K$6:$K$105,MATCH($P105,'Filter Stock'!$A$6:$A$105,0))="","Stock data missing",INDEX('Filter Stock'!$K$6:$K$105,MATCH($P105,'Filter Stock'!$A$6:$A$105,0))),"Not stocked"))</f>
        <v/>
      </c>
      <c r="R105" s="5" t="n"/>
    </row>
    <row r="106" ht="24" customHeight="1">
      <c r="A106" s="12" t="n"/>
      <c r="B106" s="5" t="n"/>
      <c r="C106" s="5" t="n"/>
      <c r="D106" s="5" t="n"/>
      <c r="E106" s="27" t="n"/>
      <c r="F106" s="27" t="n"/>
      <c r="G106" s="27" t="n"/>
      <c r="H106" s="14" t="n"/>
      <c r="I106" s="5" t="n"/>
      <c r="J106" s="14" t="n"/>
      <c r="K106" s="14" t="n"/>
      <c r="L106" s="15" t="n"/>
      <c r="M106" s="16">
        <f>IF(OR($A106&lt;&gt;"Yes",NOT(ISNUMBER($L106)),NOT(ISNUMBER($K106))),"",$L106+$K106)</f>
        <v/>
      </c>
      <c r="N106" s="17">
        <f>IF(OR($M106="",Setup!$B$3=""),"",$M106-Setup!$B$3)</f>
        <v/>
      </c>
      <c r="O106" s="18">
        <f>IF($A106="","",IF($A106="No","Inactive",IF(OR(Setup!$B$3="",Setup!$B$4=""),"Setup missing",IF(OR($B106="",$C106="",COUNT($E106:$H106)&lt;4,$I106="",NOT(ISNUMBER($J106)),NOT(ISNUMBER($K106)),NOT(ISNUMBER($L106))),"Missing setup",IF($L106&gt;Setup!$B$3,"Check future date",IF($M106&lt;Setup!$B$3,"Overdue",IF($M106=Setup!$B$3,"Due today",IF($M106&lt;=Setup!$B$3+Setup!$B$4,"Due soon","Scheduled later"))))))))</f>
        <v/>
      </c>
      <c r="P106" s="10">
        <f>IF(OR(COUNT($E106:$H106)&lt;4,$I106=""),"",TEXT($E106,"0.##")&amp;" x "&amp;TEXT($F106,"0.##")&amp;" x "&amp;TEXT($G106,"0.##")&amp;" inches, MERV "&amp;TEXT($H106,"0")&amp;", "&amp;$I106)</f>
        <v/>
      </c>
      <c r="Q106" s="10">
        <f>IF(OR($A106&lt;&gt;"Yes",$P106="",$O106="Missing setup",$O106="Setup missing",$O106="Check future date"),"",IFERROR(IF(INDEX('Filter Stock'!$K$6:$K$105,MATCH($P106,'Filter Stock'!$A$6:$A$105,0))="","Stock data missing",INDEX('Filter Stock'!$K$6:$K$105,MATCH($P106,'Filter Stock'!$A$6:$A$105,0))),"Not stocked"))</f>
        <v/>
      </c>
      <c r="R106" s="5" t="n"/>
    </row>
    <row r="107" ht="24" customHeight="1">
      <c r="A107" s="12" t="n"/>
      <c r="B107" s="5" t="n"/>
      <c r="C107" s="5" t="n"/>
      <c r="D107" s="5" t="n"/>
      <c r="E107" s="27" t="n"/>
      <c r="F107" s="27" t="n"/>
      <c r="G107" s="27" t="n"/>
      <c r="H107" s="14" t="n"/>
      <c r="I107" s="5" t="n"/>
      <c r="J107" s="14" t="n"/>
      <c r="K107" s="14" t="n"/>
      <c r="L107" s="15" t="n"/>
      <c r="M107" s="16">
        <f>IF(OR($A107&lt;&gt;"Yes",NOT(ISNUMBER($L107)),NOT(ISNUMBER($K107))),"",$L107+$K107)</f>
        <v/>
      </c>
      <c r="N107" s="17">
        <f>IF(OR($M107="",Setup!$B$3=""),"",$M107-Setup!$B$3)</f>
        <v/>
      </c>
      <c r="O107" s="18">
        <f>IF($A107="","",IF($A107="No","Inactive",IF(OR(Setup!$B$3="",Setup!$B$4=""),"Setup missing",IF(OR($B107="",$C107="",COUNT($E107:$H107)&lt;4,$I107="",NOT(ISNUMBER($J107)),NOT(ISNUMBER($K107)),NOT(ISNUMBER($L107))),"Missing setup",IF($L107&gt;Setup!$B$3,"Check future date",IF($M107&lt;Setup!$B$3,"Overdue",IF($M107=Setup!$B$3,"Due today",IF($M107&lt;=Setup!$B$3+Setup!$B$4,"Due soon","Scheduled later"))))))))</f>
        <v/>
      </c>
      <c r="P107" s="10">
        <f>IF(OR(COUNT($E107:$H107)&lt;4,$I107=""),"",TEXT($E107,"0.##")&amp;" x "&amp;TEXT($F107,"0.##")&amp;" x "&amp;TEXT($G107,"0.##")&amp;" inches, MERV "&amp;TEXT($H107,"0")&amp;", "&amp;$I107)</f>
        <v/>
      </c>
      <c r="Q107" s="10">
        <f>IF(OR($A107&lt;&gt;"Yes",$P107="",$O107="Missing setup",$O107="Setup missing",$O107="Check future date"),"",IFERROR(IF(INDEX('Filter Stock'!$K$6:$K$105,MATCH($P107,'Filter Stock'!$A$6:$A$105,0))="","Stock data missing",INDEX('Filter Stock'!$K$6:$K$105,MATCH($P107,'Filter Stock'!$A$6:$A$105,0))),"Not stocked"))</f>
        <v/>
      </c>
      <c r="R107" s="5" t="n"/>
    </row>
    <row r="108" ht="24" customHeight="1">
      <c r="A108" s="12" t="n"/>
      <c r="B108" s="5" t="n"/>
      <c r="C108" s="5" t="n"/>
      <c r="D108" s="5" t="n"/>
      <c r="E108" s="27" t="n"/>
      <c r="F108" s="27" t="n"/>
      <c r="G108" s="27" t="n"/>
      <c r="H108" s="14" t="n"/>
      <c r="I108" s="5" t="n"/>
      <c r="J108" s="14" t="n"/>
      <c r="K108" s="14" t="n"/>
      <c r="L108" s="15" t="n"/>
      <c r="M108" s="16">
        <f>IF(OR($A108&lt;&gt;"Yes",NOT(ISNUMBER($L108)),NOT(ISNUMBER($K108))),"",$L108+$K108)</f>
        <v/>
      </c>
      <c r="N108" s="17">
        <f>IF(OR($M108="",Setup!$B$3=""),"",$M108-Setup!$B$3)</f>
        <v/>
      </c>
      <c r="O108" s="18">
        <f>IF($A108="","",IF($A108="No","Inactive",IF(OR(Setup!$B$3="",Setup!$B$4=""),"Setup missing",IF(OR($B108="",$C108="",COUNT($E108:$H108)&lt;4,$I108="",NOT(ISNUMBER($J108)),NOT(ISNUMBER($K108)),NOT(ISNUMBER($L108))),"Missing setup",IF($L108&gt;Setup!$B$3,"Check future date",IF($M108&lt;Setup!$B$3,"Overdue",IF($M108=Setup!$B$3,"Due today",IF($M108&lt;=Setup!$B$3+Setup!$B$4,"Due soon","Scheduled later"))))))))</f>
        <v/>
      </c>
      <c r="P108" s="10">
        <f>IF(OR(COUNT($E108:$H108)&lt;4,$I108=""),"",TEXT($E108,"0.##")&amp;" x "&amp;TEXT($F108,"0.##")&amp;" x "&amp;TEXT($G108,"0.##")&amp;" inches, MERV "&amp;TEXT($H108,"0")&amp;", "&amp;$I108)</f>
        <v/>
      </c>
      <c r="Q108" s="10">
        <f>IF(OR($A108&lt;&gt;"Yes",$P108="",$O108="Missing setup",$O108="Setup missing",$O108="Check future date"),"",IFERROR(IF(INDEX('Filter Stock'!$K$6:$K$105,MATCH($P108,'Filter Stock'!$A$6:$A$105,0))="","Stock data missing",INDEX('Filter Stock'!$K$6:$K$105,MATCH($P108,'Filter Stock'!$A$6:$A$105,0))),"Not stocked"))</f>
        <v/>
      </c>
      <c r="R108" s="5" t="n"/>
    </row>
    <row r="109" ht="24" customHeight="1">
      <c r="A109" s="12" t="n"/>
      <c r="B109" s="5" t="n"/>
      <c r="C109" s="5" t="n"/>
      <c r="D109" s="5" t="n"/>
      <c r="E109" s="27" t="n"/>
      <c r="F109" s="27" t="n"/>
      <c r="G109" s="27" t="n"/>
      <c r="H109" s="14" t="n"/>
      <c r="I109" s="5" t="n"/>
      <c r="J109" s="14" t="n"/>
      <c r="K109" s="14" t="n"/>
      <c r="L109" s="15" t="n"/>
      <c r="M109" s="16">
        <f>IF(OR($A109&lt;&gt;"Yes",NOT(ISNUMBER($L109)),NOT(ISNUMBER($K109))),"",$L109+$K109)</f>
        <v/>
      </c>
      <c r="N109" s="17">
        <f>IF(OR($M109="",Setup!$B$3=""),"",$M109-Setup!$B$3)</f>
        <v/>
      </c>
      <c r="O109" s="18">
        <f>IF($A109="","",IF($A109="No","Inactive",IF(OR(Setup!$B$3="",Setup!$B$4=""),"Setup missing",IF(OR($B109="",$C109="",COUNT($E109:$H109)&lt;4,$I109="",NOT(ISNUMBER($J109)),NOT(ISNUMBER($K109)),NOT(ISNUMBER($L109))),"Missing setup",IF($L109&gt;Setup!$B$3,"Check future date",IF($M109&lt;Setup!$B$3,"Overdue",IF($M109=Setup!$B$3,"Due today",IF($M109&lt;=Setup!$B$3+Setup!$B$4,"Due soon","Scheduled later"))))))))</f>
        <v/>
      </c>
      <c r="P109" s="10">
        <f>IF(OR(COUNT($E109:$H109)&lt;4,$I109=""),"",TEXT($E109,"0.##")&amp;" x "&amp;TEXT($F109,"0.##")&amp;" x "&amp;TEXT($G109,"0.##")&amp;" inches, MERV "&amp;TEXT($H109,"0")&amp;", "&amp;$I109)</f>
        <v/>
      </c>
      <c r="Q109" s="10">
        <f>IF(OR($A109&lt;&gt;"Yes",$P109="",$O109="Missing setup",$O109="Setup missing",$O109="Check future date"),"",IFERROR(IF(INDEX('Filter Stock'!$K$6:$K$105,MATCH($P109,'Filter Stock'!$A$6:$A$105,0))="","Stock data missing",INDEX('Filter Stock'!$K$6:$K$105,MATCH($P109,'Filter Stock'!$A$6:$A$105,0))),"Not stocked"))</f>
        <v/>
      </c>
      <c r="R109" s="5" t="n"/>
    </row>
    <row r="110" ht="24" customHeight="1">
      <c r="A110" s="12" t="n"/>
      <c r="B110" s="5" t="n"/>
      <c r="C110" s="5" t="n"/>
      <c r="D110" s="5" t="n"/>
      <c r="E110" s="27" t="n"/>
      <c r="F110" s="27" t="n"/>
      <c r="G110" s="27" t="n"/>
      <c r="H110" s="14" t="n"/>
      <c r="I110" s="5" t="n"/>
      <c r="J110" s="14" t="n"/>
      <c r="K110" s="14" t="n"/>
      <c r="L110" s="15" t="n"/>
      <c r="M110" s="16">
        <f>IF(OR($A110&lt;&gt;"Yes",NOT(ISNUMBER($L110)),NOT(ISNUMBER($K110))),"",$L110+$K110)</f>
        <v/>
      </c>
      <c r="N110" s="17">
        <f>IF(OR($M110="",Setup!$B$3=""),"",$M110-Setup!$B$3)</f>
        <v/>
      </c>
      <c r="O110" s="18">
        <f>IF($A110="","",IF($A110="No","Inactive",IF(OR(Setup!$B$3="",Setup!$B$4=""),"Setup missing",IF(OR($B110="",$C110="",COUNT($E110:$H110)&lt;4,$I110="",NOT(ISNUMBER($J110)),NOT(ISNUMBER($K110)),NOT(ISNUMBER($L110))),"Missing setup",IF($L110&gt;Setup!$B$3,"Check future date",IF($M110&lt;Setup!$B$3,"Overdue",IF($M110=Setup!$B$3,"Due today",IF($M110&lt;=Setup!$B$3+Setup!$B$4,"Due soon","Scheduled later"))))))))</f>
        <v/>
      </c>
      <c r="P110" s="10">
        <f>IF(OR(COUNT($E110:$H110)&lt;4,$I110=""),"",TEXT($E110,"0.##")&amp;" x "&amp;TEXT($F110,"0.##")&amp;" x "&amp;TEXT($G110,"0.##")&amp;" inches, MERV "&amp;TEXT($H110,"0")&amp;", "&amp;$I110)</f>
        <v/>
      </c>
      <c r="Q110" s="10">
        <f>IF(OR($A110&lt;&gt;"Yes",$P110="",$O110="Missing setup",$O110="Setup missing",$O110="Check future date"),"",IFERROR(IF(INDEX('Filter Stock'!$K$6:$K$105,MATCH($P110,'Filter Stock'!$A$6:$A$105,0))="","Stock data missing",INDEX('Filter Stock'!$K$6:$K$105,MATCH($P110,'Filter Stock'!$A$6:$A$105,0))),"Not stocked"))</f>
        <v/>
      </c>
      <c r="R110" s="5" t="n"/>
    </row>
    <row r="111" ht="24" customHeight="1">
      <c r="A111" s="12" t="n"/>
      <c r="B111" s="5" t="n"/>
      <c r="C111" s="5" t="n"/>
      <c r="D111" s="5" t="n"/>
      <c r="E111" s="27" t="n"/>
      <c r="F111" s="27" t="n"/>
      <c r="G111" s="27" t="n"/>
      <c r="H111" s="14" t="n"/>
      <c r="I111" s="5" t="n"/>
      <c r="J111" s="14" t="n"/>
      <c r="K111" s="14" t="n"/>
      <c r="L111" s="15" t="n"/>
      <c r="M111" s="16">
        <f>IF(OR($A111&lt;&gt;"Yes",NOT(ISNUMBER($L111)),NOT(ISNUMBER($K111))),"",$L111+$K111)</f>
        <v/>
      </c>
      <c r="N111" s="17">
        <f>IF(OR($M111="",Setup!$B$3=""),"",$M111-Setup!$B$3)</f>
        <v/>
      </c>
      <c r="O111" s="18">
        <f>IF($A111="","",IF($A111="No","Inactive",IF(OR(Setup!$B$3="",Setup!$B$4=""),"Setup missing",IF(OR($B111="",$C111="",COUNT($E111:$H111)&lt;4,$I111="",NOT(ISNUMBER($J111)),NOT(ISNUMBER($K111)),NOT(ISNUMBER($L111))),"Missing setup",IF($L111&gt;Setup!$B$3,"Check future date",IF($M111&lt;Setup!$B$3,"Overdue",IF($M111=Setup!$B$3,"Due today",IF($M111&lt;=Setup!$B$3+Setup!$B$4,"Due soon","Scheduled later"))))))))</f>
        <v/>
      </c>
      <c r="P111" s="10">
        <f>IF(OR(COUNT($E111:$H111)&lt;4,$I111=""),"",TEXT($E111,"0.##")&amp;" x "&amp;TEXT($F111,"0.##")&amp;" x "&amp;TEXT($G111,"0.##")&amp;" inches, MERV "&amp;TEXT($H111,"0")&amp;", "&amp;$I111)</f>
        <v/>
      </c>
      <c r="Q111" s="10">
        <f>IF(OR($A111&lt;&gt;"Yes",$P111="",$O111="Missing setup",$O111="Setup missing",$O111="Check future date"),"",IFERROR(IF(INDEX('Filter Stock'!$K$6:$K$105,MATCH($P111,'Filter Stock'!$A$6:$A$105,0))="","Stock data missing",INDEX('Filter Stock'!$K$6:$K$105,MATCH($P111,'Filter Stock'!$A$6:$A$105,0))),"Not stocked"))</f>
        <v/>
      </c>
      <c r="R111" s="5" t="n"/>
    </row>
    <row r="112" ht="24" customHeight="1">
      <c r="A112" s="12" t="n"/>
      <c r="B112" s="5" t="n"/>
      <c r="C112" s="5" t="n"/>
      <c r="D112" s="5" t="n"/>
      <c r="E112" s="27" t="n"/>
      <c r="F112" s="27" t="n"/>
      <c r="G112" s="27" t="n"/>
      <c r="H112" s="14" t="n"/>
      <c r="I112" s="5" t="n"/>
      <c r="J112" s="14" t="n"/>
      <c r="K112" s="14" t="n"/>
      <c r="L112" s="15" t="n"/>
      <c r="M112" s="16">
        <f>IF(OR($A112&lt;&gt;"Yes",NOT(ISNUMBER($L112)),NOT(ISNUMBER($K112))),"",$L112+$K112)</f>
        <v/>
      </c>
      <c r="N112" s="17">
        <f>IF(OR($M112="",Setup!$B$3=""),"",$M112-Setup!$B$3)</f>
        <v/>
      </c>
      <c r="O112" s="18">
        <f>IF($A112="","",IF($A112="No","Inactive",IF(OR(Setup!$B$3="",Setup!$B$4=""),"Setup missing",IF(OR($B112="",$C112="",COUNT($E112:$H112)&lt;4,$I112="",NOT(ISNUMBER($J112)),NOT(ISNUMBER($K112)),NOT(ISNUMBER($L112))),"Missing setup",IF($L112&gt;Setup!$B$3,"Check future date",IF($M112&lt;Setup!$B$3,"Overdue",IF($M112=Setup!$B$3,"Due today",IF($M112&lt;=Setup!$B$3+Setup!$B$4,"Due soon","Scheduled later"))))))))</f>
        <v/>
      </c>
      <c r="P112" s="10">
        <f>IF(OR(COUNT($E112:$H112)&lt;4,$I112=""),"",TEXT($E112,"0.##")&amp;" x "&amp;TEXT($F112,"0.##")&amp;" x "&amp;TEXT($G112,"0.##")&amp;" inches, MERV "&amp;TEXT($H112,"0")&amp;", "&amp;$I112)</f>
        <v/>
      </c>
      <c r="Q112" s="10">
        <f>IF(OR($A112&lt;&gt;"Yes",$P112="",$O112="Missing setup",$O112="Setup missing",$O112="Check future date"),"",IFERROR(IF(INDEX('Filter Stock'!$K$6:$K$105,MATCH($P112,'Filter Stock'!$A$6:$A$105,0))="","Stock data missing",INDEX('Filter Stock'!$K$6:$K$105,MATCH($P112,'Filter Stock'!$A$6:$A$105,0))),"Not stocked"))</f>
        <v/>
      </c>
      <c r="R112" s="5" t="n"/>
    </row>
    <row r="113" ht="24" customHeight="1">
      <c r="A113" s="12" t="n"/>
      <c r="B113" s="5" t="n"/>
      <c r="C113" s="5" t="n"/>
      <c r="D113" s="5" t="n"/>
      <c r="E113" s="27" t="n"/>
      <c r="F113" s="27" t="n"/>
      <c r="G113" s="27" t="n"/>
      <c r="H113" s="14" t="n"/>
      <c r="I113" s="5" t="n"/>
      <c r="J113" s="14" t="n"/>
      <c r="K113" s="14" t="n"/>
      <c r="L113" s="15" t="n"/>
      <c r="M113" s="16">
        <f>IF(OR($A113&lt;&gt;"Yes",NOT(ISNUMBER($L113)),NOT(ISNUMBER($K113))),"",$L113+$K113)</f>
        <v/>
      </c>
      <c r="N113" s="17">
        <f>IF(OR($M113="",Setup!$B$3=""),"",$M113-Setup!$B$3)</f>
        <v/>
      </c>
      <c r="O113" s="18">
        <f>IF($A113="","",IF($A113="No","Inactive",IF(OR(Setup!$B$3="",Setup!$B$4=""),"Setup missing",IF(OR($B113="",$C113="",COUNT($E113:$H113)&lt;4,$I113="",NOT(ISNUMBER($J113)),NOT(ISNUMBER($K113)),NOT(ISNUMBER($L113))),"Missing setup",IF($L113&gt;Setup!$B$3,"Check future date",IF($M113&lt;Setup!$B$3,"Overdue",IF($M113=Setup!$B$3,"Due today",IF($M113&lt;=Setup!$B$3+Setup!$B$4,"Due soon","Scheduled later"))))))))</f>
        <v/>
      </c>
      <c r="P113" s="10">
        <f>IF(OR(COUNT($E113:$H113)&lt;4,$I113=""),"",TEXT($E113,"0.##")&amp;" x "&amp;TEXT($F113,"0.##")&amp;" x "&amp;TEXT($G113,"0.##")&amp;" inches, MERV "&amp;TEXT($H113,"0")&amp;", "&amp;$I113)</f>
        <v/>
      </c>
      <c r="Q113" s="10">
        <f>IF(OR($A113&lt;&gt;"Yes",$P113="",$O113="Missing setup",$O113="Setup missing",$O113="Check future date"),"",IFERROR(IF(INDEX('Filter Stock'!$K$6:$K$105,MATCH($P113,'Filter Stock'!$A$6:$A$105,0))="","Stock data missing",INDEX('Filter Stock'!$K$6:$K$105,MATCH($P113,'Filter Stock'!$A$6:$A$105,0))),"Not stocked"))</f>
        <v/>
      </c>
      <c r="R113" s="5" t="n"/>
    </row>
    <row r="114" ht="24" customHeight="1">
      <c r="A114" s="12" t="n"/>
      <c r="B114" s="5" t="n"/>
      <c r="C114" s="5" t="n"/>
      <c r="D114" s="5" t="n"/>
      <c r="E114" s="27" t="n"/>
      <c r="F114" s="27" t="n"/>
      <c r="G114" s="27" t="n"/>
      <c r="H114" s="14" t="n"/>
      <c r="I114" s="5" t="n"/>
      <c r="J114" s="14" t="n"/>
      <c r="K114" s="14" t="n"/>
      <c r="L114" s="15" t="n"/>
      <c r="M114" s="16">
        <f>IF(OR($A114&lt;&gt;"Yes",NOT(ISNUMBER($L114)),NOT(ISNUMBER($K114))),"",$L114+$K114)</f>
        <v/>
      </c>
      <c r="N114" s="17">
        <f>IF(OR($M114="",Setup!$B$3=""),"",$M114-Setup!$B$3)</f>
        <v/>
      </c>
      <c r="O114" s="18">
        <f>IF($A114="","",IF($A114="No","Inactive",IF(OR(Setup!$B$3="",Setup!$B$4=""),"Setup missing",IF(OR($B114="",$C114="",COUNT($E114:$H114)&lt;4,$I114="",NOT(ISNUMBER($J114)),NOT(ISNUMBER($K114)),NOT(ISNUMBER($L114))),"Missing setup",IF($L114&gt;Setup!$B$3,"Check future date",IF($M114&lt;Setup!$B$3,"Overdue",IF($M114=Setup!$B$3,"Due today",IF($M114&lt;=Setup!$B$3+Setup!$B$4,"Due soon","Scheduled later"))))))))</f>
        <v/>
      </c>
      <c r="P114" s="10">
        <f>IF(OR(COUNT($E114:$H114)&lt;4,$I114=""),"",TEXT($E114,"0.##")&amp;" x "&amp;TEXT($F114,"0.##")&amp;" x "&amp;TEXT($G114,"0.##")&amp;" inches, MERV "&amp;TEXT($H114,"0")&amp;", "&amp;$I114)</f>
        <v/>
      </c>
      <c r="Q114" s="10">
        <f>IF(OR($A114&lt;&gt;"Yes",$P114="",$O114="Missing setup",$O114="Setup missing",$O114="Check future date"),"",IFERROR(IF(INDEX('Filter Stock'!$K$6:$K$105,MATCH($P114,'Filter Stock'!$A$6:$A$105,0))="","Stock data missing",INDEX('Filter Stock'!$K$6:$K$105,MATCH($P114,'Filter Stock'!$A$6:$A$105,0))),"Not stocked"))</f>
        <v/>
      </c>
      <c r="R114" s="5" t="n"/>
    </row>
    <row r="115" ht="24" customHeight="1">
      <c r="A115" s="12" t="n"/>
      <c r="B115" s="5" t="n"/>
      <c r="C115" s="5" t="n"/>
      <c r="D115" s="5" t="n"/>
      <c r="E115" s="27" t="n"/>
      <c r="F115" s="27" t="n"/>
      <c r="G115" s="27" t="n"/>
      <c r="H115" s="14" t="n"/>
      <c r="I115" s="5" t="n"/>
      <c r="J115" s="14" t="n"/>
      <c r="K115" s="14" t="n"/>
      <c r="L115" s="15" t="n"/>
      <c r="M115" s="16">
        <f>IF(OR($A115&lt;&gt;"Yes",NOT(ISNUMBER($L115)),NOT(ISNUMBER($K115))),"",$L115+$K115)</f>
        <v/>
      </c>
      <c r="N115" s="17">
        <f>IF(OR($M115="",Setup!$B$3=""),"",$M115-Setup!$B$3)</f>
        <v/>
      </c>
      <c r="O115" s="18">
        <f>IF($A115="","",IF($A115="No","Inactive",IF(OR(Setup!$B$3="",Setup!$B$4=""),"Setup missing",IF(OR($B115="",$C115="",COUNT($E115:$H115)&lt;4,$I115="",NOT(ISNUMBER($J115)),NOT(ISNUMBER($K115)),NOT(ISNUMBER($L115))),"Missing setup",IF($L115&gt;Setup!$B$3,"Check future date",IF($M115&lt;Setup!$B$3,"Overdue",IF($M115=Setup!$B$3,"Due today",IF($M115&lt;=Setup!$B$3+Setup!$B$4,"Due soon","Scheduled later"))))))))</f>
        <v/>
      </c>
      <c r="P115" s="10">
        <f>IF(OR(COUNT($E115:$H115)&lt;4,$I115=""),"",TEXT($E115,"0.##")&amp;" x "&amp;TEXT($F115,"0.##")&amp;" x "&amp;TEXT($G115,"0.##")&amp;" inches, MERV "&amp;TEXT($H115,"0")&amp;", "&amp;$I115)</f>
        <v/>
      </c>
      <c r="Q115" s="10">
        <f>IF(OR($A115&lt;&gt;"Yes",$P115="",$O115="Missing setup",$O115="Setup missing",$O115="Check future date"),"",IFERROR(IF(INDEX('Filter Stock'!$K$6:$K$105,MATCH($P115,'Filter Stock'!$A$6:$A$105,0))="","Stock data missing",INDEX('Filter Stock'!$K$6:$K$105,MATCH($P115,'Filter Stock'!$A$6:$A$105,0))),"Not stocked"))</f>
        <v/>
      </c>
      <c r="R115" s="5" t="n"/>
    </row>
    <row r="116" ht="24" customHeight="1">
      <c r="A116" s="12" t="n"/>
      <c r="B116" s="5" t="n"/>
      <c r="C116" s="5" t="n"/>
      <c r="D116" s="5" t="n"/>
      <c r="E116" s="27" t="n"/>
      <c r="F116" s="27" t="n"/>
      <c r="G116" s="27" t="n"/>
      <c r="H116" s="14" t="n"/>
      <c r="I116" s="5" t="n"/>
      <c r="J116" s="14" t="n"/>
      <c r="K116" s="14" t="n"/>
      <c r="L116" s="15" t="n"/>
      <c r="M116" s="16">
        <f>IF(OR($A116&lt;&gt;"Yes",NOT(ISNUMBER($L116)),NOT(ISNUMBER($K116))),"",$L116+$K116)</f>
        <v/>
      </c>
      <c r="N116" s="17">
        <f>IF(OR($M116="",Setup!$B$3=""),"",$M116-Setup!$B$3)</f>
        <v/>
      </c>
      <c r="O116" s="18">
        <f>IF($A116="","",IF($A116="No","Inactive",IF(OR(Setup!$B$3="",Setup!$B$4=""),"Setup missing",IF(OR($B116="",$C116="",COUNT($E116:$H116)&lt;4,$I116="",NOT(ISNUMBER($J116)),NOT(ISNUMBER($K116)),NOT(ISNUMBER($L116))),"Missing setup",IF($L116&gt;Setup!$B$3,"Check future date",IF($M116&lt;Setup!$B$3,"Overdue",IF($M116=Setup!$B$3,"Due today",IF($M116&lt;=Setup!$B$3+Setup!$B$4,"Due soon","Scheduled later"))))))))</f>
        <v/>
      </c>
      <c r="P116" s="10">
        <f>IF(OR(COUNT($E116:$H116)&lt;4,$I116=""),"",TEXT($E116,"0.##")&amp;" x "&amp;TEXT($F116,"0.##")&amp;" x "&amp;TEXT($G116,"0.##")&amp;" inches, MERV "&amp;TEXT($H116,"0")&amp;", "&amp;$I116)</f>
        <v/>
      </c>
      <c r="Q116" s="10">
        <f>IF(OR($A116&lt;&gt;"Yes",$P116="",$O116="Missing setup",$O116="Setup missing",$O116="Check future date"),"",IFERROR(IF(INDEX('Filter Stock'!$K$6:$K$105,MATCH($P116,'Filter Stock'!$A$6:$A$105,0))="","Stock data missing",INDEX('Filter Stock'!$K$6:$K$105,MATCH($P116,'Filter Stock'!$A$6:$A$105,0))),"Not stocked"))</f>
        <v/>
      </c>
      <c r="R116" s="5" t="n"/>
    </row>
    <row r="117" ht="24" customHeight="1">
      <c r="A117" s="12" t="n"/>
      <c r="B117" s="5" t="n"/>
      <c r="C117" s="5" t="n"/>
      <c r="D117" s="5" t="n"/>
      <c r="E117" s="27" t="n"/>
      <c r="F117" s="27" t="n"/>
      <c r="G117" s="27" t="n"/>
      <c r="H117" s="14" t="n"/>
      <c r="I117" s="5" t="n"/>
      <c r="J117" s="14" t="n"/>
      <c r="K117" s="14" t="n"/>
      <c r="L117" s="15" t="n"/>
      <c r="M117" s="16">
        <f>IF(OR($A117&lt;&gt;"Yes",NOT(ISNUMBER($L117)),NOT(ISNUMBER($K117))),"",$L117+$K117)</f>
        <v/>
      </c>
      <c r="N117" s="17">
        <f>IF(OR($M117="",Setup!$B$3=""),"",$M117-Setup!$B$3)</f>
        <v/>
      </c>
      <c r="O117" s="18">
        <f>IF($A117="","",IF($A117="No","Inactive",IF(OR(Setup!$B$3="",Setup!$B$4=""),"Setup missing",IF(OR($B117="",$C117="",COUNT($E117:$H117)&lt;4,$I117="",NOT(ISNUMBER($J117)),NOT(ISNUMBER($K117)),NOT(ISNUMBER($L117))),"Missing setup",IF($L117&gt;Setup!$B$3,"Check future date",IF($M117&lt;Setup!$B$3,"Overdue",IF($M117=Setup!$B$3,"Due today",IF($M117&lt;=Setup!$B$3+Setup!$B$4,"Due soon","Scheduled later"))))))))</f>
        <v/>
      </c>
      <c r="P117" s="10">
        <f>IF(OR(COUNT($E117:$H117)&lt;4,$I117=""),"",TEXT($E117,"0.##")&amp;" x "&amp;TEXT($F117,"0.##")&amp;" x "&amp;TEXT($G117,"0.##")&amp;" inches, MERV "&amp;TEXT($H117,"0")&amp;", "&amp;$I117)</f>
        <v/>
      </c>
      <c r="Q117" s="10">
        <f>IF(OR($A117&lt;&gt;"Yes",$P117="",$O117="Missing setup",$O117="Setup missing",$O117="Check future date"),"",IFERROR(IF(INDEX('Filter Stock'!$K$6:$K$105,MATCH($P117,'Filter Stock'!$A$6:$A$105,0))="","Stock data missing",INDEX('Filter Stock'!$K$6:$K$105,MATCH($P117,'Filter Stock'!$A$6:$A$105,0))),"Not stocked"))</f>
        <v/>
      </c>
      <c r="R117" s="5" t="n"/>
    </row>
    <row r="118" ht="24" customHeight="1">
      <c r="A118" s="12" t="n"/>
      <c r="B118" s="5" t="n"/>
      <c r="C118" s="5" t="n"/>
      <c r="D118" s="5" t="n"/>
      <c r="E118" s="27" t="n"/>
      <c r="F118" s="27" t="n"/>
      <c r="G118" s="27" t="n"/>
      <c r="H118" s="14" t="n"/>
      <c r="I118" s="5" t="n"/>
      <c r="J118" s="14" t="n"/>
      <c r="K118" s="14" t="n"/>
      <c r="L118" s="15" t="n"/>
      <c r="M118" s="16">
        <f>IF(OR($A118&lt;&gt;"Yes",NOT(ISNUMBER($L118)),NOT(ISNUMBER($K118))),"",$L118+$K118)</f>
        <v/>
      </c>
      <c r="N118" s="17">
        <f>IF(OR($M118="",Setup!$B$3=""),"",$M118-Setup!$B$3)</f>
        <v/>
      </c>
      <c r="O118" s="18">
        <f>IF($A118="","",IF($A118="No","Inactive",IF(OR(Setup!$B$3="",Setup!$B$4=""),"Setup missing",IF(OR($B118="",$C118="",COUNT($E118:$H118)&lt;4,$I118="",NOT(ISNUMBER($J118)),NOT(ISNUMBER($K118)),NOT(ISNUMBER($L118))),"Missing setup",IF($L118&gt;Setup!$B$3,"Check future date",IF($M118&lt;Setup!$B$3,"Overdue",IF($M118=Setup!$B$3,"Due today",IF($M118&lt;=Setup!$B$3+Setup!$B$4,"Due soon","Scheduled later"))))))))</f>
        <v/>
      </c>
      <c r="P118" s="10">
        <f>IF(OR(COUNT($E118:$H118)&lt;4,$I118=""),"",TEXT($E118,"0.##")&amp;" x "&amp;TEXT($F118,"0.##")&amp;" x "&amp;TEXT($G118,"0.##")&amp;" inches, MERV "&amp;TEXT($H118,"0")&amp;", "&amp;$I118)</f>
        <v/>
      </c>
      <c r="Q118" s="10">
        <f>IF(OR($A118&lt;&gt;"Yes",$P118="",$O118="Missing setup",$O118="Setup missing",$O118="Check future date"),"",IFERROR(IF(INDEX('Filter Stock'!$K$6:$K$105,MATCH($P118,'Filter Stock'!$A$6:$A$105,0))="","Stock data missing",INDEX('Filter Stock'!$K$6:$K$105,MATCH($P118,'Filter Stock'!$A$6:$A$105,0))),"Not stocked"))</f>
        <v/>
      </c>
      <c r="R118" s="5" t="n"/>
    </row>
    <row r="119" ht="24" customHeight="1">
      <c r="A119" s="12" t="n"/>
      <c r="B119" s="5" t="n"/>
      <c r="C119" s="5" t="n"/>
      <c r="D119" s="5" t="n"/>
      <c r="E119" s="27" t="n"/>
      <c r="F119" s="27" t="n"/>
      <c r="G119" s="27" t="n"/>
      <c r="H119" s="14" t="n"/>
      <c r="I119" s="5" t="n"/>
      <c r="J119" s="14" t="n"/>
      <c r="K119" s="14" t="n"/>
      <c r="L119" s="15" t="n"/>
      <c r="M119" s="16">
        <f>IF(OR($A119&lt;&gt;"Yes",NOT(ISNUMBER($L119)),NOT(ISNUMBER($K119))),"",$L119+$K119)</f>
        <v/>
      </c>
      <c r="N119" s="17">
        <f>IF(OR($M119="",Setup!$B$3=""),"",$M119-Setup!$B$3)</f>
        <v/>
      </c>
      <c r="O119" s="18">
        <f>IF($A119="","",IF($A119="No","Inactive",IF(OR(Setup!$B$3="",Setup!$B$4=""),"Setup missing",IF(OR($B119="",$C119="",COUNT($E119:$H119)&lt;4,$I119="",NOT(ISNUMBER($J119)),NOT(ISNUMBER($K119)),NOT(ISNUMBER($L119))),"Missing setup",IF($L119&gt;Setup!$B$3,"Check future date",IF($M119&lt;Setup!$B$3,"Overdue",IF($M119=Setup!$B$3,"Due today",IF($M119&lt;=Setup!$B$3+Setup!$B$4,"Due soon","Scheduled later"))))))))</f>
        <v/>
      </c>
      <c r="P119" s="10">
        <f>IF(OR(COUNT($E119:$H119)&lt;4,$I119=""),"",TEXT($E119,"0.##")&amp;" x "&amp;TEXT($F119,"0.##")&amp;" x "&amp;TEXT($G119,"0.##")&amp;" inches, MERV "&amp;TEXT($H119,"0")&amp;", "&amp;$I119)</f>
        <v/>
      </c>
      <c r="Q119" s="10">
        <f>IF(OR($A119&lt;&gt;"Yes",$P119="",$O119="Missing setup",$O119="Setup missing",$O119="Check future date"),"",IFERROR(IF(INDEX('Filter Stock'!$K$6:$K$105,MATCH($P119,'Filter Stock'!$A$6:$A$105,0))="","Stock data missing",INDEX('Filter Stock'!$K$6:$K$105,MATCH($P119,'Filter Stock'!$A$6:$A$105,0))),"Not stocked"))</f>
        <v/>
      </c>
      <c r="R119" s="5" t="n"/>
    </row>
    <row r="120" ht="24" customHeight="1">
      <c r="A120" s="12" t="n"/>
      <c r="B120" s="5" t="n"/>
      <c r="C120" s="5" t="n"/>
      <c r="D120" s="5" t="n"/>
      <c r="E120" s="27" t="n"/>
      <c r="F120" s="27" t="n"/>
      <c r="G120" s="27" t="n"/>
      <c r="H120" s="14" t="n"/>
      <c r="I120" s="5" t="n"/>
      <c r="J120" s="14" t="n"/>
      <c r="K120" s="14" t="n"/>
      <c r="L120" s="15" t="n"/>
      <c r="M120" s="16">
        <f>IF(OR($A120&lt;&gt;"Yes",NOT(ISNUMBER($L120)),NOT(ISNUMBER($K120))),"",$L120+$K120)</f>
        <v/>
      </c>
      <c r="N120" s="17">
        <f>IF(OR($M120="",Setup!$B$3=""),"",$M120-Setup!$B$3)</f>
        <v/>
      </c>
      <c r="O120" s="18">
        <f>IF($A120="","",IF($A120="No","Inactive",IF(OR(Setup!$B$3="",Setup!$B$4=""),"Setup missing",IF(OR($B120="",$C120="",COUNT($E120:$H120)&lt;4,$I120="",NOT(ISNUMBER($J120)),NOT(ISNUMBER($K120)),NOT(ISNUMBER($L120))),"Missing setup",IF($L120&gt;Setup!$B$3,"Check future date",IF($M120&lt;Setup!$B$3,"Overdue",IF($M120=Setup!$B$3,"Due today",IF($M120&lt;=Setup!$B$3+Setup!$B$4,"Due soon","Scheduled later"))))))))</f>
        <v/>
      </c>
      <c r="P120" s="10">
        <f>IF(OR(COUNT($E120:$H120)&lt;4,$I120=""),"",TEXT($E120,"0.##")&amp;" x "&amp;TEXT($F120,"0.##")&amp;" x "&amp;TEXT($G120,"0.##")&amp;" inches, MERV "&amp;TEXT($H120,"0")&amp;", "&amp;$I120)</f>
        <v/>
      </c>
      <c r="Q120" s="10">
        <f>IF(OR($A120&lt;&gt;"Yes",$P120="",$O120="Missing setup",$O120="Setup missing",$O120="Check future date"),"",IFERROR(IF(INDEX('Filter Stock'!$K$6:$K$105,MATCH($P120,'Filter Stock'!$A$6:$A$105,0))="","Stock data missing",INDEX('Filter Stock'!$K$6:$K$105,MATCH($P120,'Filter Stock'!$A$6:$A$105,0))),"Not stocked"))</f>
        <v/>
      </c>
      <c r="R120" s="5" t="n"/>
    </row>
    <row r="121" ht="24" customHeight="1">
      <c r="A121" s="12" t="n"/>
      <c r="B121" s="5" t="n"/>
      <c r="C121" s="5" t="n"/>
      <c r="D121" s="5" t="n"/>
      <c r="E121" s="27" t="n"/>
      <c r="F121" s="27" t="n"/>
      <c r="G121" s="27" t="n"/>
      <c r="H121" s="14" t="n"/>
      <c r="I121" s="5" t="n"/>
      <c r="J121" s="14" t="n"/>
      <c r="K121" s="14" t="n"/>
      <c r="L121" s="15" t="n"/>
      <c r="M121" s="16">
        <f>IF(OR($A121&lt;&gt;"Yes",NOT(ISNUMBER($L121)),NOT(ISNUMBER($K121))),"",$L121+$K121)</f>
        <v/>
      </c>
      <c r="N121" s="17">
        <f>IF(OR($M121="",Setup!$B$3=""),"",$M121-Setup!$B$3)</f>
        <v/>
      </c>
      <c r="O121" s="18">
        <f>IF($A121="","",IF($A121="No","Inactive",IF(OR(Setup!$B$3="",Setup!$B$4=""),"Setup missing",IF(OR($B121="",$C121="",COUNT($E121:$H121)&lt;4,$I121="",NOT(ISNUMBER($J121)),NOT(ISNUMBER($K121)),NOT(ISNUMBER($L121))),"Missing setup",IF($L121&gt;Setup!$B$3,"Check future date",IF($M121&lt;Setup!$B$3,"Overdue",IF($M121=Setup!$B$3,"Due today",IF($M121&lt;=Setup!$B$3+Setup!$B$4,"Due soon","Scheduled later"))))))))</f>
        <v/>
      </c>
      <c r="P121" s="10">
        <f>IF(OR(COUNT($E121:$H121)&lt;4,$I121=""),"",TEXT($E121,"0.##")&amp;" x "&amp;TEXT($F121,"0.##")&amp;" x "&amp;TEXT($G121,"0.##")&amp;" inches, MERV "&amp;TEXT($H121,"0")&amp;", "&amp;$I121)</f>
        <v/>
      </c>
      <c r="Q121" s="10">
        <f>IF(OR($A121&lt;&gt;"Yes",$P121="",$O121="Missing setup",$O121="Setup missing",$O121="Check future date"),"",IFERROR(IF(INDEX('Filter Stock'!$K$6:$K$105,MATCH($P121,'Filter Stock'!$A$6:$A$105,0))="","Stock data missing",INDEX('Filter Stock'!$K$6:$K$105,MATCH($P121,'Filter Stock'!$A$6:$A$105,0))),"Not stocked"))</f>
        <v/>
      </c>
      <c r="R121" s="5" t="n"/>
    </row>
    <row r="122" ht="24" customHeight="1">
      <c r="A122" s="12" t="n"/>
      <c r="B122" s="5" t="n"/>
      <c r="C122" s="5" t="n"/>
      <c r="D122" s="5" t="n"/>
      <c r="E122" s="27" t="n"/>
      <c r="F122" s="27" t="n"/>
      <c r="G122" s="27" t="n"/>
      <c r="H122" s="14" t="n"/>
      <c r="I122" s="5" t="n"/>
      <c r="J122" s="14" t="n"/>
      <c r="K122" s="14" t="n"/>
      <c r="L122" s="15" t="n"/>
      <c r="M122" s="16">
        <f>IF(OR($A122&lt;&gt;"Yes",NOT(ISNUMBER($L122)),NOT(ISNUMBER($K122))),"",$L122+$K122)</f>
        <v/>
      </c>
      <c r="N122" s="17">
        <f>IF(OR($M122="",Setup!$B$3=""),"",$M122-Setup!$B$3)</f>
        <v/>
      </c>
      <c r="O122" s="18">
        <f>IF($A122="","",IF($A122="No","Inactive",IF(OR(Setup!$B$3="",Setup!$B$4=""),"Setup missing",IF(OR($B122="",$C122="",COUNT($E122:$H122)&lt;4,$I122="",NOT(ISNUMBER($J122)),NOT(ISNUMBER($K122)),NOT(ISNUMBER($L122))),"Missing setup",IF($L122&gt;Setup!$B$3,"Check future date",IF($M122&lt;Setup!$B$3,"Overdue",IF($M122=Setup!$B$3,"Due today",IF($M122&lt;=Setup!$B$3+Setup!$B$4,"Due soon","Scheduled later"))))))))</f>
        <v/>
      </c>
      <c r="P122" s="10">
        <f>IF(OR(COUNT($E122:$H122)&lt;4,$I122=""),"",TEXT($E122,"0.##")&amp;" x "&amp;TEXT($F122,"0.##")&amp;" x "&amp;TEXT($G122,"0.##")&amp;" inches, MERV "&amp;TEXT($H122,"0")&amp;", "&amp;$I122)</f>
        <v/>
      </c>
      <c r="Q122" s="10">
        <f>IF(OR($A122&lt;&gt;"Yes",$P122="",$O122="Missing setup",$O122="Setup missing",$O122="Check future date"),"",IFERROR(IF(INDEX('Filter Stock'!$K$6:$K$105,MATCH($P122,'Filter Stock'!$A$6:$A$105,0))="","Stock data missing",INDEX('Filter Stock'!$K$6:$K$105,MATCH($P122,'Filter Stock'!$A$6:$A$105,0))),"Not stocked"))</f>
        <v/>
      </c>
      <c r="R122" s="5" t="n"/>
    </row>
    <row r="123" ht="24" customHeight="1">
      <c r="A123" s="12" t="n"/>
      <c r="B123" s="5" t="n"/>
      <c r="C123" s="5" t="n"/>
      <c r="D123" s="5" t="n"/>
      <c r="E123" s="27" t="n"/>
      <c r="F123" s="27" t="n"/>
      <c r="G123" s="27" t="n"/>
      <c r="H123" s="14" t="n"/>
      <c r="I123" s="5" t="n"/>
      <c r="J123" s="14" t="n"/>
      <c r="K123" s="14" t="n"/>
      <c r="L123" s="15" t="n"/>
      <c r="M123" s="16">
        <f>IF(OR($A123&lt;&gt;"Yes",NOT(ISNUMBER($L123)),NOT(ISNUMBER($K123))),"",$L123+$K123)</f>
        <v/>
      </c>
      <c r="N123" s="17">
        <f>IF(OR($M123="",Setup!$B$3=""),"",$M123-Setup!$B$3)</f>
        <v/>
      </c>
      <c r="O123" s="18">
        <f>IF($A123="","",IF($A123="No","Inactive",IF(OR(Setup!$B$3="",Setup!$B$4=""),"Setup missing",IF(OR($B123="",$C123="",COUNT($E123:$H123)&lt;4,$I123="",NOT(ISNUMBER($J123)),NOT(ISNUMBER($K123)),NOT(ISNUMBER($L123))),"Missing setup",IF($L123&gt;Setup!$B$3,"Check future date",IF($M123&lt;Setup!$B$3,"Overdue",IF($M123=Setup!$B$3,"Due today",IF($M123&lt;=Setup!$B$3+Setup!$B$4,"Due soon","Scheduled later"))))))))</f>
        <v/>
      </c>
      <c r="P123" s="10">
        <f>IF(OR(COUNT($E123:$H123)&lt;4,$I123=""),"",TEXT($E123,"0.##")&amp;" x "&amp;TEXT($F123,"0.##")&amp;" x "&amp;TEXT($G123,"0.##")&amp;" inches, MERV "&amp;TEXT($H123,"0")&amp;", "&amp;$I123)</f>
        <v/>
      </c>
      <c r="Q123" s="10">
        <f>IF(OR($A123&lt;&gt;"Yes",$P123="",$O123="Missing setup",$O123="Setup missing",$O123="Check future date"),"",IFERROR(IF(INDEX('Filter Stock'!$K$6:$K$105,MATCH($P123,'Filter Stock'!$A$6:$A$105,0))="","Stock data missing",INDEX('Filter Stock'!$K$6:$K$105,MATCH($P123,'Filter Stock'!$A$6:$A$105,0))),"Not stocked"))</f>
        <v/>
      </c>
      <c r="R123" s="5" t="n"/>
    </row>
    <row r="124" ht="24" customHeight="1">
      <c r="A124" s="12" t="n"/>
      <c r="B124" s="5" t="n"/>
      <c r="C124" s="5" t="n"/>
      <c r="D124" s="5" t="n"/>
      <c r="E124" s="27" t="n"/>
      <c r="F124" s="27" t="n"/>
      <c r="G124" s="27" t="n"/>
      <c r="H124" s="14" t="n"/>
      <c r="I124" s="5" t="n"/>
      <c r="J124" s="14" t="n"/>
      <c r="K124" s="14" t="n"/>
      <c r="L124" s="15" t="n"/>
      <c r="M124" s="16">
        <f>IF(OR($A124&lt;&gt;"Yes",NOT(ISNUMBER($L124)),NOT(ISNUMBER($K124))),"",$L124+$K124)</f>
        <v/>
      </c>
      <c r="N124" s="17">
        <f>IF(OR($M124="",Setup!$B$3=""),"",$M124-Setup!$B$3)</f>
        <v/>
      </c>
      <c r="O124" s="18">
        <f>IF($A124="","",IF($A124="No","Inactive",IF(OR(Setup!$B$3="",Setup!$B$4=""),"Setup missing",IF(OR($B124="",$C124="",COUNT($E124:$H124)&lt;4,$I124="",NOT(ISNUMBER($J124)),NOT(ISNUMBER($K124)),NOT(ISNUMBER($L124))),"Missing setup",IF($L124&gt;Setup!$B$3,"Check future date",IF($M124&lt;Setup!$B$3,"Overdue",IF($M124=Setup!$B$3,"Due today",IF($M124&lt;=Setup!$B$3+Setup!$B$4,"Due soon","Scheduled later"))))))))</f>
        <v/>
      </c>
      <c r="P124" s="10">
        <f>IF(OR(COUNT($E124:$H124)&lt;4,$I124=""),"",TEXT($E124,"0.##")&amp;" x "&amp;TEXT($F124,"0.##")&amp;" x "&amp;TEXT($G124,"0.##")&amp;" inches, MERV "&amp;TEXT($H124,"0")&amp;", "&amp;$I124)</f>
        <v/>
      </c>
      <c r="Q124" s="10">
        <f>IF(OR($A124&lt;&gt;"Yes",$P124="",$O124="Missing setup",$O124="Setup missing",$O124="Check future date"),"",IFERROR(IF(INDEX('Filter Stock'!$K$6:$K$105,MATCH($P124,'Filter Stock'!$A$6:$A$105,0))="","Stock data missing",INDEX('Filter Stock'!$K$6:$K$105,MATCH($P124,'Filter Stock'!$A$6:$A$105,0))),"Not stocked"))</f>
        <v/>
      </c>
      <c r="R124" s="5" t="n"/>
    </row>
    <row r="125" ht="24" customHeight="1">
      <c r="A125" s="12" t="n"/>
      <c r="B125" s="5" t="n"/>
      <c r="C125" s="5" t="n"/>
      <c r="D125" s="5" t="n"/>
      <c r="E125" s="27" t="n"/>
      <c r="F125" s="27" t="n"/>
      <c r="G125" s="27" t="n"/>
      <c r="H125" s="14" t="n"/>
      <c r="I125" s="5" t="n"/>
      <c r="J125" s="14" t="n"/>
      <c r="K125" s="14" t="n"/>
      <c r="L125" s="15" t="n"/>
      <c r="M125" s="16">
        <f>IF(OR($A125&lt;&gt;"Yes",NOT(ISNUMBER($L125)),NOT(ISNUMBER($K125))),"",$L125+$K125)</f>
        <v/>
      </c>
      <c r="N125" s="17">
        <f>IF(OR($M125="",Setup!$B$3=""),"",$M125-Setup!$B$3)</f>
        <v/>
      </c>
      <c r="O125" s="18">
        <f>IF($A125="","",IF($A125="No","Inactive",IF(OR(Setup!$B$3="",Setup!$B$4=""),"Setup missing",IF(OR($B125="",$C125="",COUNT($E125:$H125)&lt;4,$I125="",NOT(ISNUMBER($J125)),NOT(ISNUMBER($K125)),NOT(ISNUMBER($L125))),"Missing setup",IF($L125&gt;Setup!$B$3,"Check future date",IF($M125&lt;Setup!$B$3,"Overdue",IF($M125=Setup!$B$3,"Due today",IF($M125&lt;=Setup!$B$3+Setup!$B$4,"Due soon","Scheduled later"))))))))</f>
        <v/>
      </c>
      <c r="P125" s="10">
        <f>IF(OR(COUNT($E125:$H125)&lt;4,$I125=""),"",TEXT($E125,"0.##")&amp;" x "&amp;TEXT($F125,"0.##")&amp;" x "&amp;TEXT($G125,"0.##")&amp;" inches, MERV "&amp;TEXT($H125,"0")&amp;", "&amp;$I125)</f>
        <v/>
      </c>
      <c r="Q125" s="10">
        <f>IF(OR($A125&lt;&gt;"Yes",$P125="",$O125="Missing setup",$O125="Setup missing",$O125="Check future date"),"",IFERROR(IF(INDEX('Filter Stock'!$K$6:$K$105,MATCH($P125,'Filter Stock'!$A$6:$A$105,0))="","Stock data missing",INDEX('Filter Stock'!$K$6:$K$105,MATCH($P125,'Filter Stock'!$A$6:$A$105,0))),"Not stocked"))</f>
        <v/>
      </c>
      <c r="R125" s="5" t="n"/>
    </row>
    <row r="126" ht="24" customHeight="1">
      <c r="A126" s="12" t="n"/>
      <c r="B126" s="5" t="n"/>
      <c r="C126" s="5" t="n"/>
      <c r="D126" s="5" t="n"/>
      <c r="E126" s="27" t="n"/>
      <c r="F126" s="27" t="n"/>
      <c r="G126" s="27" t="n"/>
      <c r="H126" s="14" t="n"/>
      <c r="I126" s="5" t="n"/>
      <c r="J126" s="14" t="n"/>
      <c r="K126" s="14" t="n"/>
      <c r="L126" s="15" t="n"/>
      <c r="M126" s="16">
        <f>IF(OR($A126&lt;&gt;"Yes",NOT(ISNUMBER($L126)),NOT(ISNUMBER($K126))),"",$L126+$K126)</f>
        <v/>
      </c>
      <c r="N126" s="17">
        <f>IF(OR($M126="",Setup!$B$3=""),"",$M126-Setup!$B$3)</f>
        <v/>
      </c>
      <c r="O126" s="18">
        <f>IF($A126="","",IF($A126="No","Inactive",IF(OR(Setup!$B$3="",Setup!$B$4=""),"Setup missing",IF(OR($B126="",$C126="",COUNT($E126:$H126)&lt;4,$I126="",NOT(ISNUMBER($J126)),NOT(ISNUMBER($K126)),NOT(ISNUMBER($L126))),"Missing setup",IF($L126&gt;Setup!$B$3,"Check future date",IF($M126&lt;Setup!$B$3,"Overdue",IF($M126=Setup!$B$3,"Due today",IF($M126&lt;=Setup!$B$3+Setup!$B$4,"Due soon","Scheduled later"))))))))</f>
        <v/>
      </c>
      <c r="P126" s="10">
        <f>IF(OR(COUNT($E126:$H126)&lt;4,$I126=""),"",TEXT($E126,"0.##")&amp;" x "&amp;TEXT($F126,"0.##")&amp;" x "&amp;TEXT($G126,"0.##")&amp;" inches, MERV "&amp;TEXT($H126,"0")&amp;", "&amp;$I126)</f>
        <v/>
      </c>
      <c r="Q126" s="10">
        <f>IF(OR($A126&lt;&gt;"Yes",$P126="",$O126="Missing setup",$O126="Setup missing",$O126="Check future date"),"",IFERROR(IF(INDEX('Filter Stock'!$K$6:$K$105,MATCH($P126,'Filter Stock'!$A$6:$A$105,0))="","Stock data missing",INDEX('Filter Stock'!$K$6:$K$105,MATCH($P126,'Filter Stock'!$A$6:$A$105,0))),"Not stocked"))</f>
        <v/>
      </c>
      <c r="R126" s="5" t="n"/>
    </row>
    <row r="127" ht="24" customHeight="1">
      <c r="A127" s="12" t="n"/>
      <c r="B127" s="5" t="n"/>
      <c r="C127" s="5" t="n"/>
      <c r="D127" s="5" t="n"/>
      <c r="E127" s="27" t="n"/>
      <c r="F127" s="27" t="n"/>
      <c r="G127" s="27" t="n"/>
      <c r="H127" s="14" t="n"/>
      <c r="I127" s="5" t="n"/>
      <c r="J127" s="14" t="n"/>
      <c r="K127" s="14" t="n"/>
      <c r="L127" s="15" t="n"/>
      <c r="M127" s="16">
        <f>IF(OR($A127&lt;&gt;"Yes",NOT(ISNUMBER($L127)),NOT(ISNUMBER($K127))),"",$L127+$K127)</f>
        <v/>
      </c>
      <c r="N127" s="17">
        <f>IF(OR($M127="",Setup!$B$3=""),"",$M127-Setup!$B$3)</f>
        <v/>
      </c>
      <c r="O127" s="18">
        <f>IF($A127="","",IF($A127="No","Inactive",IF(OR(Setup!$B$3="",Setup!$B$4=""),"Setup missing",IF(OR($B127="",$C127="",COUNT($E127:$H127)&lt;4,$I127="",NOT(ISNUMBER($J127)),NOT(ISNUMBER($K127)),NOT(ISNUMBER($L127))),"Missing setup",IF($L127&gt;Setup!$B$3,"Check future date",IF($M127&lt;Setup!$B$3,"Overdue",IF($M127=Setup!$B$3,"Due today",IF($M127&lt;=Setup!$B$3+Setup!$B$4,"Due soon","Scheduled later"))))))))</f>
        <v/>
      </c>
      <c r="P127" s="10">
        <f>IF(OR(COUNT($E127:$H127)&lt;4,$I127=""),"",TEXT($E127,"0.##")&amp;" x "&amp;TEXT($F127,"0.##")&amp;" x "&amp;TEXT($G127,"0.##")&amp;" inches, MERV "&amp;TEXT($H127,"0")&amp;", "&amp;$I127)</f>
        <v/>
      </c>
      <c r="Q127" s="10">
        <f>IF(OR($A127&lt;&gt;"Yes",$P127="",$O127="Missing setup",$O127="Setup missing",$O127="Check future date"),"",IFERROR(IF(INDEX('Filter Stock'!$K$6:$K$105,MATCH($P127,'Filter Stock'!$A$6:$A$105,0))="","Stock data missing",INDEX('Filter Stock'!$K$6:$K$105,MATCH($P127,'Filter Stock'!$A$6:$A$105,0))),"Not stocked"))</f>
        <v/>
      </c>
      <c r="R127" s="5" t="n"/>
    </row>
    <row r="128" ht="24" customHeight="1">
      <c r="A128" s="12" t="n"/>
      <c r="B128" s="5" t="n"/>
      <c r="C128" s="5" t="n"/>
      <c r="D128" s="5" t="n"/>
      <c r="E128" s="27" t="n"/>
      <c r="F128" s="27" t="n"/>
      <c r="G128" s="27" t="n"/>
      <c r="H128" s="14" t="n"/>
      <c r="I128" s="5" t="n"/>
      <c r="J128" s="14" t="n"/>
      <c r="K128" s="14" t="n"/>
      <c r="L128" s="15" t="n"/>
      <c r="M128" s="16">
        <f>IF(OR($A128&lt;&gt;"Yes",NOT(ISNUMBER($L128)),NOT(ISNUMBER($K128))),"",$L128+$K128)</f>
        <v/>
      </c>
      <c r="N128" s="17">
        <f>IF(OR($M128="",Setup!$B$3=""),"",$M128-Setup!$B$3)</f>
        <v/>
      </c>
      <c r="O128" s="18">
        <f>IF($A128="","",IF($A128="No","Inactive",IF(OR(Setup!$B$3="",Setup!$B$4=""),"Setup missing",IF(OR($B128="",$C128="",COUNT($E128:$H128)&lt;4,$I128="",NOT(ISNUMBER($J128)),NOT(ISNUMBER($K128)),NOT(ISNUMBER($L128))),"Missing setup",IF($L128&gt;Setup!$B$3,"Check future date",IF($M128&lt;Setup!$B$3,"Overdue",IF($M128=Setup!$B$3,"Due today",IF($M128&lt;=Setup!$B$3+Setup!$B$4,"Due soon","Scheduled later"))))))))</f>
        <v/>
      </c>
      <c r="P128" s="10">
        <f>IF(OR(COUNT($E128:$H128)&lt;4,$I128=""),"",TEXT($E128,"0.##")&amp;" x "&amp;TEXT($F128,"0.##")&amp;" x "&amp;TEXT($G128,"0.##")&amp;" inches, MERV "&amp;TEXT($H128,"0")&amp;", "&amp;$I128)</f>
        <v/>
      </c>
      <c r="Q128" s="10">
        <f>IF(OR($A128&lt;&gt;"Yes",$P128="",$O128="Missing setup",$O128="Setup missing",$O128="Check future date"),"",IFERROR(IF(INDEX('Filter Stock'!$K$6:$K$105,MATCH($P128,'Filter Stock'!$A$6:$A$105,0))="","Stock data missing",INDEX('Filter Stock'!$K$6:$K$105,MATCH($P128,'Filter Stock'!$A$6:$A$105,0))),"Not stocked"))</f>
        <v/>
      </c>
      <c r="R128" s="5" t="n"/>
    </row>
    <row r="129" ht="24" customHeight="1">
      <c r="A129" s="12" t="n"/>
      <c r="B129" s="5" t="n"/>
      <c r="C129" s="5" t="n"/>
      <c r="D129" s="5" t="n"/>
      <c r="E129" s="27" t="n"/>
      <c r="F129" s="27" t="n"/>
      <c r="G129" s="27" t="n"/>
      <c r="H129" s="14" t="n"/>
      <c r="I129" s="5" t="n"/>
      <c r="J129" s="14" t="n"/>
      <c r="K129" s="14" t="n"/>
      <c r="L129" s="15" t="n"/>
      <c r="M129" s="16">
        <f>IF(OR($A129&lt;&gt;"Yes",NOT(ISNUMBER($L129)),NOT(ISNUMBER($K129))),"",$L129+$K129)</f>
        <v/>
      </c>
      <c r="N129" s="17">
        <f>IF(OR($M129="",Setup!$B$3=""),"",$M129-Setup!$B$3)</f>
        <v/>
      </c>
      <c r="O129" s="18">
        <f>IF($A129="","",IF($A129="No","Inactive",IF(OR(Setup!$B$3="",Setup!$B$4=""),"Setup missing",IF(OR($B129="",$C129="",COUNT($E129:$H129)&lt;4,$I129="",NOT(ISNUMBER($J129)),NOT(ISNUMBER($K129)),NOT(ISNUMBER($L129))),"Missing setup",IF($L129&gt;Setup!$B$3,"Check future date",IF($M129&lt;Setup!$B$3,"Overdue",IF($M129=Setup!$B$3,"Due today",IF($M129&lt;=Setup!$B$3+Setup!$B$4,"Due soon","Scheduled later"))))))))</f>
        <v/>
      </c>
      <c r="P129" s="10">
        <f>IF(OR(COUNT($E129:$H129)&lt;4,$I129=""),"",TEXT($E129,"0.##")&amp;" x "&amp;TEXT($F129,"0.##")&amp;" x "&amp;TEXT($G129,"0.##")&amp;" inches, MERV "&amp;TEXT($H129,"0")&amp;", "&amp;$I129)</f>
        <v/>
      </c>
      <c r="Q129" s="10">
        <f>IF(OR($A129&lt;&gt;"Yes",$P129="",$O129="Missing setup",$O129="Setup missing",$O129="Check future date"),"",IFERROR(IF(INDEX('Filter Stock'!$K$6:$K$105,MATCH($P129,'Filter Stock'!$A$6:$A$105,0))="","Stock data missing",INDEX('Filter Stock'!$K$6:$K$105,MATCH($P129,'Filter Stock'!$A$6:$A$105,0))),"Not stocked"))</f>
        <v/>
      </c>
      <c r="R129" s="5" t="n"/>
    </row>
    <row r="130" ht="24" customHeight="1">
      <c r="A130" s="12" t="n"/>
      <c r="B130" s="5" t="n"/>
      <c r="C130" s="5" t="n"/>
      <c r="D130" s="5" t="n"/>
      <c r="E130" s="27" t="n"/>
      <c r="F130" s="27" t="n"/>
      <c r="G130" s="27" t="n"/>
      <c r="H130" s="14" t="n"/>
      <c r="I130" s="5" t="n"/>
      <c r="J130" s="14" t="n"/>
      <c r="K130" s="14" t="n"/>
      <c r="L130" s="15" t="n"/>
      <c r="M130" s="16">
        <f>IF(OR($A130&lt;&gt;"Yes",NOT(ISNUMBER($L130)),NOT(ISNUMBER($K130))),"",$L130+$K130)</f>
        <v/>
      </c>
      <c r="N130" s="17">
        <f>IF(OR($M130="",Setup!$B$3=""),"",$M130-Setup!$B$3)</f>
        <v/>
      </c>
      <c r="O130" s="18">
        <f>IF($A130="","",IF($A130="No","Inactive",IF(OR(Setup!$B$3="",Setup!$B$4=""),"Setup missing",IF(OR($B130="",$C130="",COUNT($E130:$H130)&lt;4,$I130="",NOT(ISNUMBER($J130)),NOT(ISNUMBER($K130)),NOT(ISNUMBER($L130))),"Missing setup",IF($L130&gt;Setup!$B$3,"Check future date",IF($M130&lt;Setup!$B$3,"Overdue",IF($M130=Setup!$B$3,"Due today",IF($M130&lt;=Setup!$B$3+Setup!$B$4,"Due soon","Scheduled later"))))))))</f>
        <v/>
      </c>
      <c r="P130" s="10">
        <f>IF(OR(COUNT($E130:$H130)&lt;4,$I130=""),"",TEXT($E130,"0.##")&amp;" x "&amp;TEXT($F130,"0.##")&amp;" x "&amp;TEXT($G130,"0.##")&amp;" inches, MERV "&amp;TEXT($H130,"0")&amp;", "&amp;$I130)</f>
        <v/>
      </c>
      <c r="Q130" s="10">
        <f>IF(OR($A130&lt;&gt;"Yes",$P130="",$O130="Missing setup",$O130="Setup missing",$O130="Check future date"),"",IFERROR(IF(INDEX('Filter Stock'!$K$6:$K$105,MATCH($P130,'Filter Stock'!$A$6:$A$105,0))="","Stock data missing",INDEX('Filter Stock'!$K$6:$K$105,MATCH($P130,'Filter Stock'!$A$6:$A$105,0))),"Not stocked"))</f>
        <v/>
      </c>
      <c r="R130" s="5" t="n"/>
    </row>
    <row r="131" ht="24" customHeight="1">
      <c r="A131" s="12" t="n"/>
      <c r="B131" s="5" t="n"/>
      <c r="C131" s="5" t="n"/>
      <c r="D131" s="5" t="n"/>
      <c r="E131" s="27" t="n"/>
      <c r="F131" s="27" t="n"/>
      <c r="G131" s="27" t="n"/>
      <c r="H131" s="14" t="n"/>
      <c r="I131" s="5" t="n"/>
      <c r="J131" s="14" t="n"/>
      <c r="K131" s="14" t="n"/>
      <c r="L131" s="15" t="n"/>
      <c r="M131" s="16">
        <f>IF(OR($A131&lt;&gt;"Yes",NOT(ISNUMBER($L131)),NOT(ISNUMBER($K131))),"",$L131+$K131)</f>
        <v/>
      </c>
      <c r="N131" s="17">
        <f>IF(OR($M131="",Setup!$B$3=""),"",$M131-Setup!$B$3)</f>
        <v/>
      </c>
      <c r="O131" s="18">
        <f>IF($A131="","",IF($A131="No","Inactive",IF(OR(Setup!$B$3="",Setup!$B$4=""),"Setup missing",IF(OR($B131="",$C131="",COUNT($E131:$H131)&lt;4,$I131="",NOT(ISNUMBER($J131)),NOT(ISNUMBER($K131)),NOT(ISNUMBER($L131))),"Missing setup",IF($L131&gt;Setup!$B$3,"Check future date",IF($M131&lt;Setup!$B$3,"Overdue",IF($M131=Setup!$B$3,"Due today",IF($M131&lt;=Setup!$B$3+Setup!$B$4,"Due soon","Scheduled later"))))))))</f>
        <v/>
      </c>
      <c r="P131" s="10">
        <f>IF(OR(COUNT($E131:$H131)&lt;4,$I131=""),"",TEXT($E131,"0.##")&amp;" x "&amp;TEXT($F131,"0.##")&amp;" x "&amp;TEXT($G131,"0.##")&amp;" inches, MERV "&amp;TEXT($H131,"0")&amp;", "&amp;$I131)</f>
        <v/>
      </c>
      <c r="Q131" s="10">
        <f>IF(OR($A131&lt;&gt;"Yes",$P131="",$O131="Missing setup",$O131="Setup missing",$O131="Check future date"),"",IFERROR(IF(INDEX('Filter Stock'!$K$6:$K$105,MATCH($P131,'Filter Stock'!$A$6:$A$105,0))="","Stock data missing",INDEX('Filter Stock'!$K$6:$K$105,MATCH($P131,'Filter Stock'!$A$6:$A$105,0))),"Not stocked"))</f>
        <v/>
      </c>
      <c r="R131" s="5" t="n"/>
    </row>
    <row r="132" ht="24" customHeight="1">
      <c r="A132" s="12" t="n"/>
      <c r="B132" s="5" t="n"/>
      <c r="C132" s="5" t="n"/>
      <c r="D132" s="5" t="n"/>
      <c r="E132" s="27" t="n"/>
      <c r="F132" s="27" t="n"/>
      <c r="G132" s="27" t="n"/>
      <c r="H132" s="14" t="n"/>
      <c r="I132" s="5" t="n"/>
      <c r="J132" s="14" t="n"/>
      <c r="K132" s="14" t="n"/>
      <c r="L132" s="15" t="n"/>
      <c r="M132" s="16">
        <f>IF(OR($A132&lt;&gt;"Yes",NOT(ISNUMBER($L132)),NOT(ISNUMBER($K132))),"",$L132+$K132)</f>
        <v/>
      </c>
      <c r="N132" s="17">
        <f>IF(OR($M132="",Setup!$B$3=""),"",$M132-Setup!$B$3)</f>
        <v/>
      </c>
      <c r="O132" s="18">
        <f>IF($A132="","",IF($A132="No","Inactive",IF(OR(Setup!$B$3="",Setup!$B$4=""),"Setup missing",IF(OR($B132="",$C132="",COUNT($E132:$H132)&lt;4,$I132="",NOT(ISNUMBER($J132)),NOT(ISNUMBER($K132)),NOT(ISNUMBER($L132))),"Missing setup",IF($L132&gt;Setup!$B$3,"Check future date",IF($M132&lt;Setup!$B$3,"Overdue",IF($M132=Setup!$B$3,"Due today",IF($M132&lt;=Setup!$B$3+Setup!$B$4,"Due soon","Scheduled later"))))))))</f>
        <v/>
      </c>
      <c r="P132" s="10">
        <f>IF(OR(COUNT($E132:$H132)&lt;4,$I132=""),"",TEXT($E132,"0.##")&amp;" x "&amp;TEXT($F132,"0.##")&amp;" x "&amp;TEXT($G132,"0.##")&amp;" inches, MERV "&amp;TEXT($H132,"0")&amp;", "&amp;$I132)</f>
        <v/>
      </c>
      <c r="Q132" s="10">
        <f>IF(OR($A132&lt;&gt;"Yes",$P132="",$O132="Missing setup",$O132="Setup missing",$O132="Check future date"),"",IFERROR(IF(INDEX('Filter Stock'!$K$6:$K$105,MATCH($P132,'Filter Stock'!$A$6:$A$105,0))="","Stock data missing",INDEX('Filter Stock'!$K$6:$K$105,MATCH($P132,'Filter Stock'!$A$6:$A$105,0))),"Not stocked"))</f>
        <v/>
      </c>
      <c r="R132" s="5" t="n"/>
    </row>
    <row r="133" ht="24" customHeight="1">
      <c r="A133" s="12" t="n"/>
      <c r="B133" s="5" t="n"/>
      <c r="C133" s="5" t="n"/>
      <c r="D133" s="5" t="n"/>
      <c r="E133" s="27" t="n"/>
      <c r="F133" s="27" t="n"/>
      <c r="G133" s="27" t="n"/>
      <c r="H133" s="14" t="n"/>
      <c r="I133" s="5" t="n"/>
      <c r="J133" s="14" t="n"/>
      <c r="K133" s="14" t="n"/>
      <c r="L133" s="15" t="n"/>
      <c r="M133" s="16">
        <f>IF(OR($A133&lt;&gt;"Yes",NOT(ISNUMBER($L133)),NOT(ISNUMBER($K133))),"",$L133+$K133)</f>
        <v/>
      </c>
      <c r="N133" s="17">
        <f>IF(OR($M133="",Setup!$B$3=""),"",$M133-Setup!$B$3)</f>
        <v/>
      </c>
      <c r="O133" s="18">
        <f>IF($A133="","",IF($A133="No","Inactive",IF(OR(Setup!$B$3="",Setup!$B$4=""),"Setup missing",IF(OR($B133="",$C133="",COUNT($E133:$H133)&lt;4,$I133="",NOT(ISNUMBER($J133)),NOT(ISNUMBER($K133)),NOT(ISNUMBER($L133))),"Missing setup",IF($L133&gt;Setup!$B$3,"Check future date",IF($M133&lt;Setup!$B$3,"Overdue",IF($M133=Setup!$B$3,"Due today",IF($M133&lt;=Setup!$B$3+Setup!$B$4,"Due soon","Scheduled later"))))))))</f>
        <v/>
      </c>
      <c r="P133" s="10">
        <f>IF(OR(COUNT($E133:$H133)&lt;4,$I133=""),"",TEXT($E133,"0.##")&amp;" x "&amp;TEXT($F133,"0.##")&amp;" x "&amp;TEXT($G133,"0.##")&amp;" inches, MERV "&amp;TEXT($H133,"0")&amp;", "&amp;$I133)</f>
        <v/>
      </c>
      <c r="Q133" s="10">
        <f>IF(OR($A133&lt;&gt;"Yes",$P133="",$O133="Missing setup",$O133="Setup missing",$O133="Check future date"),"",IFERROR(IF(INDEX('Filter Stock'!$K$6:$K$105,MATCH($P133,'Filter Stock'!$A$6:$A$105,0))="","Stock data missing",INDEX('Filter Stock'!$K$6:$K$105,MATCH($P133,'Filter Stock'!$A$6:$A$105,0))),"Not stocked"))</f>
        <v/>
      </c>
      <c r="R133" s="5" t="n"/>
    </row>
    <row r="134" ht="24" customHeight="1">
      <c r="A134" s="12" t="n"/>
      <c r="B134" s="5" t="n"/>
      <c r="C134" s="5" t="n"/>
      <c r="D134" s="5" t="n"/>
      <c r="E134" s="27" t="n"/>
      <c r="F134" s="27" t="n"/>
      <c r="G134" s="27" t="n"/>
      <c r="H134" s="14" t="n"/>
      <c r="I134" s="5" t="n"/>
      <c r="J134" s="14" t="n"/>
      <c r="K134" s="14" t="n"/>
      <c r="L134" s="15" t="n"/>
      <c r="M134" s="16">
        <f>IF(OR($A134&lt;&gt;"Yes",NOT(ISNUMBER($L134)),NOT(ISNUMBER($K134))),"",$L134+$K134)</f>
        <v/>
      </c>
      <c r="N134" s="17">
        <f>IF(OR($M134="",Setup!$B$3=""),"",$M134-Setup!$B$3)</f>
        <v/>
      </c>
      <c r="O134" s="18">
        <f>IF($A134="","",IF($A134="No","Inactive",IF(OR(Setup!$B$3="",Setup!$B$4=""),"Setup missing",IF(OR($B134="",$C134="",COUNT($E134:$H134)&lt;4,$I134="",NOT(ISNUMBER($J134)),NOT(ISNUMBER($K134)),NOT(ISNUMBER($L134))),"Missing setup",IF($L134&gt;Setup!$B$3,"Check future date",IF($M134&lt;Setup!$B$3,"Overdue",IF($M134=Setup!$B$3,"Due today",IF($M134&lt;=Setup!$B$3+Setup!$B$4,"Due soon","Scheduled later"))))))))</f>
        <v/>
      </c>
      <c r="P134" s="10">
        <f>IF(OR(COUNT($E134:$H134)&lt;4,$I134=""),"",TEXT($E134,"0.##")&amp;" x "&amp;TEXT($F134,"0.##")&amp;" x "&amp;TEXT($G134,"0.##")&amp;" inches, MERV "&amp;TEXT($H134,"0")&amp;", "&amp;$I134)</f>
        <v/>
      </c>
      <c r="Q134" s="10">
        <f>IF(OR($A134&lt;&gt;"Yes",$P134="",$O134="Missing setup",$O134="Setup missing",$O134="Check future date"),"",IFERROR(IF(INDEX('Filter Stock'!$K$6:$K$105,MATCH($P134,'Filter Stock'!$A$6:$A$105,0))="","Stock data missing",INDEX('Filter Stock'!$K$6:$K$105,MATCH($P134,'Filter Stock'!$A$6:$A$105,0))),"Not stocked"))</f>
        <v/>
      </c>
      <c r="R134" s="5" t="n"/>
    </row>
    <row r="135" ht="24" customHeight="1">
      <c r="A135" s="12" t="n"/>
      <c r="B135" s="5" t="n"/>
      <c r="C135" s="5" t="n"/>
      <c r="D135" s="5" t="n"/>
      <c r="E135" s="27" t="n"/>
      <c r="F135" s="27" t="n"/>
      <c r="G135" s="27" t="n"/>
      <c r="H135" s="14" t="n"/>
      <c r="I135" s="5" t="n"/>
      <c r="J135" s="14" t="n"/>
      <c r="K135" s="14" t="n"/>
      <c r="L135" s="15" t="n"/>
      <c r="M135" s="16">
        <f>IF(OR($A135&lt;&gt;"Yes",NOT(ISNUMBER($L135)),NOT(ISNUMBER($K135))),"",$L135+$K135)</f>
        <v/>
      </c>
      <c r="N135" s="17">
        <f>IF(OR($M135="",Setup!$B$3=""),"",$M135-Setup!$B$3)</f>
        <v/>
      </c>
      <c r="O135" s="18">
        <f>IF($A135="","",IF($A135="No","Inactive",IF(OR(Setup!$B$3="",Setup!$B$4=""),"Setup missing",IF(OR($B135="",$C135="",COUNT($E135:$H135)&lt;4,$I135="",NOT(ISNUMBER($J135)),NOT(ISNUMBER($K135)),NOT(ISNUMBER($L135))),"Missing setup",IF($L135&gt;Setup!$B$3,"Check future date",IF($M135&lt;Setup!$B$3,"Overdue",IF($M135=Setup!$B$3,"Due today",IF($M135&lt;=Setup!$B$3+Setup!$B$4,"Due soon","Scheduled later"))))))))</f>
        <v/>
      </c>
      <c r="P135" s="10">
        <f>IF(OR(COUNT($E135:$H135)&lt;4,$I135=""),"",TEXT($E135,"0.##")&amp;" x "&amp;TEXT($F135,"0.##")&amp;" x "&amp;TEXT($G135,"0.##")&amp;" inches, MERV "&amp;TEXT($H135,"0")&amp;", "&amp;$I135)</f>
        <v/>
      </c>
      <c r="Q135" s="10">
        <f>IF(OR($A135&lt;&gt;"Yes",$P135="",$O135="Missing setup",$O135="Setup missing",$O135="Check future date"),"",IFERROR(IF(INDEX('Filter Stock'!$K$6:$K$105,MATCH($P135,'Filter Stock'!$A$6:$A$105,0))="","Stock data missing",INDEX('Filter Stock'!$K$6:$K$105,MATCH($P135,'Filter Stock'!$A$6:$A$105,0))),"Not stocked"))</f>
        <v/>
      </c>
      <c r="R135" s="5" t="n"/>
    </row>
    <row r="136" ht="24" customHeight="1">
      <c r="A136" s="12" t="n"/>
      <c r="B136" s="5" t="n"/>
      <c r="C136" s="5" t="n"/>
      <c r="D136" s="5" t="n"/>
      <c r="E136" s="27" t="n"/>
      <c r="F136" s="27" t="n"/>
      <c r="G136" s="27" t="n"/>
      <c r="H136" s="14" t="n"/>
      <c r="I136" s="5" t="n"/>
      <c r="J136" s="14" t="n"/>
      <c r="K136" s="14" t="n"/>
      <c r="L136" s="15" t="n"/>
      <c r="M136" s="16">
        <f>IF(OR($A136&lt;&gt;"Yes",NOT(ISNUMBER($L136)),NOT(ISNUMBER($K136))),"",$L136+$K136)</f>
        <v/>
      </c>
      <c r="N136" s="17">
        <f>IF(OR($M136="",Setup!$B$3=""),"",$M136-Setup!$B$3)</f>
        <v/>
      </c>
      <c r="O136" s="18">
        <f>IF($A136="","",IF($A136="No","Inactive",IF(OR(Setup!$B$3="",Setup!$B$4=""),"Setup missing",IF(OR($B136="",$C136="",COUNT($E136:$H136)&lt;4,$I136="",NOT(ISNUMBER($J136)),NOT(ISNUMBER($K136)),NOT(ISNUMBER($L136))),"Missing setup",IF($L136&gt;Setup!$B$3,"Check future date",IF($M136&lt;Setup!$B$3,"Overdue",IF($M136=Setup!$B$3,"Due today",IF($M136&lt;=Setup!$B$3+Setup!$B$4,"Due soon","Scheduled later"))))))))</f>
        <v/>
      </c>
      <c r="P136" s="10">
        <f>IF(OR(COUNT($E136:$H136)&lt;4,$I136=""),"",TEXT($E136,"0.##")&amp;" x "&amp;TEXT($F136,"0.##")&amp;" x "&amp;TEXT($G136,"0.##")&amp;" inches, MERV "&amp;TEXT($H136,"0")&amp;", "&amp;$I136)</f>
        <v/>
      </c>
      <c r="Q136" s="10">
        <f>IF(OR($A136&lt;&gt;"Yes",$P136="",$O136="Missing setup",$O136="Setup missing",$O136="Check future date"),"",IFERROR(IF(INDEX('Filter Stock'!$K$6:$K$105,MATCH($P136,'Filter Stock'!$A$6:$A$105,0))="","Stock data missing",INDEX('Filter Stock'!$K$6:$K$105,MATCH($P136,'Filter Stock'!$A$6:$A$105,0))),"Not stocked"))</f>
        <v/>
      </c>
      <c r="R136" s="5" t="n"/>
    </row>
    <row r="137" ht="24" customHeight="1">
      <c r="A137" s="12" t="n"/>
      <c r="B137" s="5" t="n"/>
      <c r="C137" s="5" t="n"/>
      <c r="D137" s="5" t="n"/>
      <c r="E137" s="27" t="n"/>
      <c r="F137" s="27" t="n"/>
      <c r="G137" s="27" t="n"/>
      <c r="H137" s="14" t="n"/>
      <c r="I137" s="5" t="n"/>
      <c r="J137" s="14" t="n"/>
      <c r="K137" s="14" t="n"/>
      <c r="L137" s="15" t="n"/>
      <c r="M137" s="16">
        <f>IF(OR($A137&lt;&gt;"Yes",NOT(ISNUMBER($L137)),NOT(ISNUMBER($K137))),"",$L137+$K137)</f>
        <v/>
      </c>
      <c r="N137" s="17">
        <f>IF(OR($M137="",Setup!$B$3=""),"",$M137-Setup!$B$3)</f>
        <v/>
      </c>
      <c r="O137" s="18">
        <f>IF($A137="","",IF($A137="No","Inactive",IF(OR(Setup!$B$3="",Setup!$B$4=""),"Setup missing",IF(OR($B137="",$C137="",COUNT($E137:$H137)&lt;4,$I137="",NOT(ISNUMBER($J137)),NOT(ISNUMBER($K137)),NOT(ISNUMBER($L137))),"Missing setup",IF($L137&gt;Setup!$B$3,"Check future date",IF($M137&lt;Setup!$B$3,"Overdue",IF($M137=Setup!$B$3,"Due today",IF($M137&lt;=Setup!$B$3+Setup!$B$4,"Due soon","Scheduled later"))))))))</f>
        <v/>
      </c>
      <c r="P137" s="10">
        <f>IF(OR(COUNT($E137:$H137)&lt;4,$I137=""),"",TEXT($E137,"0.##")&amp;" x "&amp;TEXT($F137,"0.##")&amp;" x "&amp;TEXT($G137,"0.##")&amp;" inches, MERV "&amp;TEXT($H137,"0")&amp;", "&amp;$I137)</f>
        <v/>
      </c>
      <c r="Q137" s="10">
        <f>IF(OR($A137&lt;&gt;"Yes",$P137="",$O137="Missing setup",$O137="Setup missing",$O137="Check future date"),"",IFERROR(IF(INDEX('Filter Stock'!$K$6:$K$105,MATCH($P137,'Filter Stock'!$A$6:$A$105,0))="","Stock data missing",INDEX('Filter Stock'!$K$6:$K$105,MATCH($P137,'Filter Stock'!$A$6:$A$105,0))),"Not stocked"))</f>
        <v/>
      </c>
      <c r="R137" s="5" t="n"/>
    </row>
    <row r="138" ht="24" customHeight="1">
      <c r="A138" s="12" t="n"/>
      <c r="B138" s="5" t="n"/>
      <c r="C138" s="5" t="n"/>
      <c r="D138" s="5" t="n"/>
      <c r="E138" s="27" t="n"/>
      <c r="F138" s="27" t="n"/>
      <c r="G138" s="27" t="n"/>
      <c r="H138" s="14" t="n"/>
      <c r="I138" s="5" t="n"/>
      <c r="J138" s="14" t="n"/>
      <c r="K138" s="14" t="n"/>
      <c r="L138" s="15" t="n"/>
      <c r="M138" s="16">
        <f>IF(OR($A138&lt;&gt;"Yes",NOT(ISNUMBER($L138)),NOT(ISNUMBER($K138))),"",$L138+$K138)</f>
        <v/>
      </c>
      <c r="N138" s="17">
        <f>IF(OR($M138="",Setup!$B$3=""),"",$M138-Setup!$B$3)</f>
        <v/>
      </c>
      <c r="O138" s="18">
        <f>IF($A138="","",IF($A138="No","Inactive",IF(OR(Setup!$B$3="",Setup!$B$4=""),"Setup missing",IF(OR($B138="",$C138="",COUNT($E138:$H138)&lt;4,$I138="",NOT(ISNUMBER($J138)),NOT(ISNUMBER($K138)),NOT(ISNUMBER($L138))),"Missing setup",IF($L138&gt;Setup!$B$3,"Check future date",IF($M138&lt;Setup!$B$3,"Overdue",IF($M138=Setup!$B$3,"Due today",IF($M138&lt;=Setup!$B$3+Setup!$B$4,"Due soon","Scheduled later"))))))))</f>
        <v/>
      </c>
      <c r="P138" s="10">
        <f>IF(OR(COUNT($E138:$H138)&lt;4,$I138=""),"",TEXT($E138,"0.##")&amp;" x "&amp;TEXT($F138,"0.##")&amp;" x "&amp;TEXT($G138,"0.##")&amp;" inches, MERV "&amp;TEXT($H138,"0")&amp;", "&amp;$I138)</f>
        <v/>
      </c>
      <c r="Q138" s="10">
        <f>IF(OR($A138&lt;&gt;"Yes",$P138="",$O138="Missing setup",$O138="Setup missing",$O138="Check future date"),"",IFERROR(IF(INDEX('Filter Stock'!$K$6:$K$105,MATCH($P138,'Filter Stock'!$A$6:$A$105,0))="","Stock data missing",INDEX('Filter Stock'!$K$6:$K$105,MATCH($P138,'Filter Stock'!$A$6:$A$105,0))),"Not stocked"))</f>
        <v/>
      </c>
      <c r="R138" s="5" t="n"/>
    </row>
    <row r="139" ht="24" customHeight="1">
      <c r="A139" s="12" t="n"/>
      <c r="B139" s="5" t="n"/>
      <c r="C139" s="5" t="n"/>
      <c r="D139" s="5" t="n"/>
      <c r="E139" s="27" t="n"/>
      <c r="F139" s="27" t="n"/>
      <c r="G139" s="27" t="n"/>
      <c r="H139" s="14" t="n"/>
      <c r="I139" s="5" t="n"/>
      <c r="J139" s="14" t="n"/>
      <c r="K139" s="14" t="n"/>
      <c r="L139" s="15" t="n"/>
      <c r="M139" s="16">
        <f>IF(OR($A139&lt;&gt;"Yes",NOT(ISNUMBER($L139)),NOT(ISNUMBER($K139))),"",$L139+$K139)</f>
        <v/>
      </c>
      <c r="N139" s="17">
        <f>IF(OR($M139="",Setup!$B$3=""),"",$M139-Setup!$B$3)</f>
        <v/>
      </c>
      <c r="O139" s="18">
        <f>IF($A139="","",IF($A139="No","Inactive",IF(OR(Setup!$B$3="",Setup!$B$4=""),"Setup missing",IF(OR($B139="",$C139="",COUNT($E139:$H139)&lt;4,$I139="",NOT(ISNUMBER($J139)),NOT(ISNUMBER($K139)),NOT(ISNUMBER($L139))),"Missing setup",IF($L139&gt;Setup!$B$3,"Check future date",IF($M139&lt;Setup!$B$3,"Overdue",IF($M139=Setup!$B$3,"Due today",IF($M139&lt;=Setup!$B$3+Setup!$B$4,"Due soon","Scheduled later"))))))))</f>
        <v/>
      </c>
      <c r="P139" s="10">
        <f>IF(OR(COUNT($E139:$H139)&lt;4,$I139=""),"",TEXT($E139,"0.##")&amp;" x "&amp;TEXT($F139,"0.##")&amp;" x "&amp;TEXT($G139,"0.##")&amp;" inches, MERV "&amp;TEXT($H139,"0")&amp;", "&amp;$I139)</f>
        <v/>
      </c>
      <c r="Q139" s="10">
        <f>IF(OR($A139&lt;&gt;"Yes",$P139="",$O139="Missing setup",$O139="Setup missing",$O139="Check future date"),"",IFERROR(IF(INDEX('Filter Stock'!$K$6:$K$105,MATCH($P139,'Filter Stock'!$A$6:$A$105,0))="","Stock data missing",INDEX('Filter Stock'!$K$6:$K$105,MATCH($P139,'Filter Stock'!$A$6:$A$105,0))),"Not stocked"))</f>
        <v/>
      </c>
      <c r="R139" s="5" t="n"/>
    </row>
    <row r="140" ht="24" customHeight="1">
      <c r="A140" s="12" t="n"/>
      <c r="B140" s="5" t="n"/>
      <c r="C140" s="5" t="n"/>
      <c r="D140" s="5" t="n"/>
      <c r="E140" s="27" t="n"/>
      <c r="F140" s="27" t="n"/>
      <c r="G140" s="27" t="n"/>
      <c r="H140" s="14" t="n"/>
      <c r="I140" s="5" t="n"/>
      <c r="J140" s="14" t="n"/>
      <c r="K140" s="14" t="n"/>
      <c r="L140" s="15" t="n"/>
      <c r="M140" s="16">
        <f>IF(OR($A140&lt;&gt;"Yes",NOT(ISNUMBER($L140)),NOT(ISNUMBER($K140))),"",$L140+$K140)</f>
        <v/>
      </c>
      <c r="N140" s="17">
        <f>IF(OR($M140="",Setup!$B$3=""),"",$M140-Setup!$B$3)</f>
        <v/>
      </c>
      <c r="O140" s="18">
        <f>IF($A140="","",IF($A140="No","Inactive",IF(OR(Setup!$B$3="",Setup!$B$4=""),"Setup missing",IF(OR($B140="",$C140="",COUNT($E140:$H140)&lt;4,$I140="",NOT(ISNUMBER($J140)),NOT(ISNUMBER($K140)),NOT(ISNUMBER($L140))),"Missing setup",IF($L140&gt;Setup!$B$3,"Check future date",IF($M140&lt;Setup!$B$3,"Overdue",IF($M140=Setup!$B$3,"Due today",IF($M140&lt;=Setup!$B$3+Setup!$B$4,"Due soon","Scheduled later"))))))))</f>
        <v/>
      </c>
      <c r="P140" s="10">
        <f>IF(OR(COUNT($E140:$H140)&lt;4,$I140=""),"",TEXT($E140,"0.##")&amp;" x "&amp;TEXT($F140,"0.##")&amp;" x "&amp;TEXT($G140,"0.##")&amp;" inches, MERV "&amp;TEXT($H140,"0")&amp;", "&amp;$I140)</f>
        <v/>
      </c>
      <c r="Q140" s="10">
        <f>IF(OR($A140&lt;&gt;"Yes",$P140="",$O140="Missing setup",$O140="Setup missing",$O140="Check future date"),"",IFERROR(IF(INDEX('Filter Stock'!$K$6:$K$105,MATCH($P140,'Filter Stock'!$A$6:$A$105,0))="","Stock data missing",INDEX('Filter Stock'!$K$6:$K$105,MATCH($P140,'Filter Stock'!$A$6:$A$105,0))),"Not stocked"))</f>
        <v/>
      </c>
      <c r="R140" s="5" t="n"/>
    </row>
    <row r="141" ht="24" customHeight="1">
      <c r="A141" s="12" t="n"/>
      <c r="B141" s="5" t="n"/>
      <c r="C141" s="5" t="n"/>
      <c r="D141" s="5" t="n"/>
      <c r="E141" s="27" t="n"/>
      <c r="F141" s="27" t="n"/>
      <c r="G141" s="27" t="n"/>
      <c r="H141" s="14" t="n"/>
      <c r="I141" s="5" t="n"/>
      <c r="J141" s="14" t="n"/>
      <c r="K141" s="14" t="n"/>
      <c r="L141" s="15" t="n"/>
      <c r="M141" s="16">
        <f>IF(OR($A141&lt;&gt;"Yes",NOT(ISNUMBER($L141)),NOT(ISNUMBER($K141))),"",$L141+$K141)</f>
        <v/>
      </c>
      <c r="N141" s="17">
        <f>IF(OR($M141="",Setup!$B$3=""),"",$M141-Setup!$B$3)</f>
        <v/>
      </c>
      <c r="O141" s="18">
        <f>IF($A141="","",IF($A141="No","Inactive",IF(OR(Setup!$B$3="",Setup!$B$4=""),"Setup missing",IF(OR($B141="",$C141="",COUNT($E141:$H141)&lt;4,$I141="",NOT(ISNUMBER($J141)),NOT(ISNUMBER($K141)),NOT(ISNUMBER($L141))),"Missing setup",IF($L141&gt;Setup!$B$3,"Check future date",IF($M141&lt;Setup!$B$3,"Overdue",IF($M141=Setup!$B$3,"Due today",IF($M141&lt;=Setup!$B$3+Setup!$B$4,"Due soon","Scheduled later"))))))))</f>
        <v/>
      </c>
      <c r="P141" s="10">
        <f>IF(OR(COUNT($E141:$H141)&lt;4,$I141=""),"",TEXT($E141,"0.##")&amp;" x "&amp;TEXT($F141,"0.##")&amp;" x "&amp;TEXT($G141,"0.##")&amp;" inches, MERV "&amp;TEXT($H141,"0")&amp;", "&amp;$I141)</f>
        <v/>
      </c>
      <c r="Q141" s="10">
        <f>IF(OR($A141&lt;&gt;"Yes",$P141="",$O141="Missing setup",$O141="Setup missing",$O141="Check future date"),"",IFERROR(IF(INDEX('Filter Stock'!$K$6:$K$105,MATCH($P141,'Filter Stock'!$A$6:$A$105,0))="","Stock data missing",INDEX('Filter Stock'!$K$6:$K$105,MATCH($P141,'Filter Stock'!$A$6:$A$105,0))),"Not stocked"))</f>
        <v/>
      </c>
      <c r="R141" s="5" t="n"/>
    </row>
    <row r="142" ht="24" customHeight="1">
      <c r="A142" s="12" t="n"/>
      <c r="B142" s="5" t="n"/>
      <c r="C142" s="5" t="n"/>
      <c r="D142" s="5" t="n"/>
      <c r="E142" s="27" t="n"/>
      <c r="F142" s="27" t="n"/>
      <c r="G142" s="27" t="n"/>
      <c r="H142" s="14" t="n"/>
      <c r="I142" s="5" t="n"/>
      <c r="J142" s="14" t="n"/>
      <c r="K142" s="14" t="n"/>
      <c r="L142" s="15" t="n"/>
      <c r="M142" s="16">
        <f>IF(OR($A142&lt;&gt;"Yes",NOT(ISNUMBER($L142)),NOT(ISNUMBER($K142))),"",$L142+$K142)</f>
        <v/>
      </c>
      <c r="N142" s="17">
        <f>IF(OR($M142="",Setup!$B$3=""),"",$M142-Setup!$B$3)</f>
        <v/>
      </c>
      <c r="O142" s="18">
        <f>IF($A142="","",IF($A142="No","Inactive",IF(OR(Setup!$B$3="",Setup!$B$4=""),"Setup missing",IF(OR($B142="",$C142="",COUNT($E142:$H142)&lt;4,$I142="",NOT(ISNUMBER($J142)),NOT(ISNUMBER($K142)),NOT(ISNUMBER($L142))),"Missing setup",IF($L142&gt;Setup!$B$3,"Check future date",IF($M142&lt;Setup!$B$3,"Overdue",IF($M142=Setup!$B$3,"Due today",IF($M142&lt;=Setup!$B$3+Setup!$B$4,"Due soon","Scheduled later"))))))))</f>
        <v/>
      </c>
      <c r="P142" s="10">
        <f>IF(OR(COUNT($E142:$H142)&lt;4,$I142=""),"",TEXT($E142,"0.##")&amp;" x "&amp;TEXT($F142,"0.##")&amp;" x "&amp;TEXT($G142,"0.##")&amp;" inches, MERV "&amp;TEXT($H142,"0")&amp;", "&amp;$I142)</f>
        <v/>
      </c>
      <c r="Q142" s="10">
        <f>IF(OR($A142&lt;&gt;"Yes",$P142="",$O142="Missing setup",$O142="Setup missing",$O142="Check future date"),"",IFERROR(IF(INDEX('Filter Stock'!$K$6:$K$105,MATCH($P142,'Filter Stock'!$A$6:$A$105,0))="","Stock data missing",INDEX('Filter Stock'!$K$6:$K$105,MATCH($P142,'Filter Stock'!$A$6:$A$105,0))),"Not stocked"))</f>
        <v/>
      </c>
      <c r="R142" s="5" t="n"/>
    </row>
    <row r="143" ht="24" customHeight="1">
      <c r="A143" s="12" t="n"/>
      <c r="B143" s="5" t="n"/>
      <c r="C143" s="5" t="n"/>
      <c r="D143" s="5" t="n"/>
      <c r="E143" s="27" t="n"/>
      <c r="F143" s="27" t="n"/>
      <c r="G143" s="27" t="n"/>
      <c r="H143" s="14" t="n"/>
      <c r="I143" s="5" t="n"/>
      <c r="J143" s="14" t="n"/>
      <c r="K143" s="14" t="n"/>
      <c r="L143" s="15" t="n"/>
      <c r="M143" s="16">
        <f>IF(OR($A143&lt;&gt;"Yes",NOT(ISNUMBER($L143)),NOT(ISNUMBER($K143))),"",$L143+$K143)</f>
        <v/>
      </c>
      <c r="N143" s="17">
        <f>IF(OR($M143="",Setup!$B$3=""),"",$M143-Setup!$B$3)</f>
        <v/>
      </c>
      <c r="O143" s="18">
        <f>IF($A143="","",IF($A143="No","Inactive",IF(OR(Setup!$B$3="",Setup!$B$4=""),"Setup missing",IF(OR($B143="",$C143="",COUNT($E143:$H143)&lt;4,$I143="",NOT(ISNUMBER($J143)),NOT(ISNUMBER($K143)),NOT(ISNUMBER($L143))),"Missing setup",IF($L143&gt;Setup!$B$3,"Check future date",IF($M143&lt;Setup!$B$3,"Overdue",IF($M143=Setup!$B$3,"Due today",IF($M143&lt;=Setup!$B$3+Setup!$B$4,"Due soon","Scheduled later"))))))))</f>
        <v/>
      </c>
      <c r="P143" s="10">
        <f>IF(OR(COUNT($E143:$H143)&lt;4,$I143=""),"",TEXT($E143,"0.##")&amp;" x "&amp;TEXT($F143,"0.##")&amp;" x "&amp;TEXT($G143,"0.##")&amp;" inches, MERV "&amp;TEXT($H143,"0")&amp;", "&amp;$I143)</f>
        <v/>
      </c>
      <c r="Q143" s="10">
        <f>IF(OR($A143&lt;&gt;"Yes",$P143="",$O143="Missing setup",$O143="Setup missing",$O143="Check future date"),"",IFERROR(IF(INDEX('Filter Stock'!$K$6:$K$105,MATCH($P143,'Filter Stock'!$A$6:$A$105,0))="","Stock data missing",INDEX('Filter Stock'!$K$6:$K$105,MATCH($P143,'Filter Stock'!$A$6:$A$105,0))),"Not stocked"))</f>
        <v/>
      </c>
      <c r="R143" s="5" t="n"/>
    </row>
    <row r="144" ht="24" customHeight="1">
      <c r="A144" s="12" t="n"/>
      <c r="B144" s="5" t="n"/>
      <c r="C144" s="5" t="n"/>
      <c r="D144" s="5" t="n"/>
      <c r="E144" s="27" t="n"/>
      <c r="F144" s="27" t="n"/>
      <c r="G144" s="27" t="n"/>
      <c r="H144" s="14" t="n"/>
      <c r="I144" s="5" t="n"/>
      <c r="J144" s="14" t="n"/>
      <c r="K144" s="14" t="n"/>
      <c r="L144" s="15" t="n"/>
      <c r="M144" s="16">
        <f>IF(OR($A144&lt;&gt;"Yes",NOT(ISNUMBER($L144)),NOT(ISNUMBER($K144))),"",$L144+$K144)</f>
        <v/>
      </c>
      <c r="N144" s="17">
        <f>IF(OR($M144="",Setup!$B$3=""),"",$M144-Setup!$B$3)</f>
        <v/>
      </c>
      <c r="O144" s="18">
        <f>IF($A144="","",IF($A144="No","Inactive",IF(OR(Setup!$B$3="",Setup!$B$4=""),"Setup missing",IF(OR($B144="",$C144="",COUNT($E144:$H144)&lt;4,$I144="",NOT(ISNUMBER($J144)),NOT(ISNUMBER($K144)),NOT(ISNUMBER($L144))),"Missing setup",IF($L144&gt;Setup!$B$3,"Check future date",IF($M144&lt;Setup!$B$3,"Overdue",IF($M144=Setup!$B$3,"Due today",IF($M144&lt;=Setup!$B$3+Setup!$B$4,"Due soon","Scheduled later"))))))))</f>
        <v/>
      </c>
      <c r="P144" s="10">
        <f>IF(OR(COUNT($E144:$H144)&lt;4,$I144=""),"",TEXT($E144,"0.##")&amp;" x "&amp;TEXT($F144,"0.##")&amp;" x "&amp;TEXT($G144,"0.##")&amp;" inches, MERV "&amp;TEXT($H144,"0")&amp;", "&amp;$I144)</f>
        <v/>
      </c>
      <c r="Q144" s="10">
        <f>IF(OR($A144&lt;&gt;"Yes",$P144="",$O144="Missing setup",$O144="Setup missing",$O144="Check future date"),"",IFERROR(IF(INDEX('Filter Stock'!$K$6:$K$105,MATCH($P144,'Filter Stock'!$A$6:$A$105,0))="","Stock data missing",INDEX('Filter Stock'!$K$6:$K$105,MATCH($P144,'Filter Stock'!$A$6:$A$105,0))),"Not stocked"))</f>
        <v/>
      </c>
      <c r="R144" s="5" t="n"/>
    </row>
    <row r="145" ht="24" customHeight="1">
      <c r="A145" s="12" t="n"/>
      <c r="B145" s="5" t="n"/>
      <c r="C145" s="5" t="n"/>
      <c r="D145" s="5" t="n"/>
      <c r="E145" s="27" t="n"/>
      <c r="F145" s="27" t="n"/>
      <c r="G145" s="27" t="n"/>
      <c r="H145" s="14" t="n"/>
      <c r="I145" s="5" t="n"/>
      <c r="J145" s="14" t="n"/>
      <c r="K145" s="14" t="n"/>
      <c r="L145" s="15" t="n"/>
      <c r="M145" s="16">
        <f>IF(OR($A145&lt;&gt;"Yes",NOT(ISNUMBER($L145)),NOT(ISNUMBER($K145))),"",$L145+$K145)</f>
        <v/>
      </c>
      <c r="N145" s="17">
        <f>IF(OR($M145="",Setup!$B$3=""),"",$M145-Setup!$B$3)</f>
        <v/>
      </c>
      <c r="O145" s="18">
        <f>IF($A145="","",IF($A145="No","Inactive",IF(OR(Setup!$B$3="",Setup!$B$4=""),"Setup missing",IF(OR($B145="",$C145="",COUNT($E145:$H145)&lt;4,$I145="",NOT(ISNUMBER($J145)),NOT(ISNUMBER($K145)),NOT(ISNUMBER($L145))),"Missing setup",IF($L145&gt;Setup!$B$3,"Check future date",IF($M145&lt;Setup!$B$3,"Overdue",IF($M145=Setup!$B$3,"Due today",IF($M145&lt;=Setup!$B$3+Setup!$B$4,"Due soon","Scheduled later"))))))))</f>
        <v/>
      </c>
      <c r="P145" s="10">
        <f>IF(OR(COUNT($E145:$H145)&lt;4,$I145=""),"",TEXT($E145,"0.##")&amp;" x "&amp;TEXT($F145,"0.##")&amp;" x "&amp;TEXT($G145,"0.##")&amp;" inches, MERV "&amp;TEXT($H145,"0")&amp;", "&amp;$I145)</f>
        <v/>
      </c>
      <c r="Q145" s="10">
        <f>IF(OR($A145&lt;&gt;"Yes",$P145="",$O145="Missing setup",$O145="Setup missing",$O145="Check future date"),"",IFERROR(IF(INDEX('Filter Stock'!$K$6:$K$105,MATCH($P145,'Filter Stock'!$A$6:$A$105,0))="","Stock data missing",INDEX('Filter Stock'!$K$6:$K$105,MATCH($P145,'Filter Stock'!$A$6:$A$105,0))),"Not stocked"))</f>
        <v/>
      </c>
      <c r="R145" s="5" t="n"/>
    </row>
    <row r="146" ht="24" customHeight="1">
      <c r="A146" s="12" t="n"/>
      <c r="B146" s="5" t="n"/>
      <c r="C146" s="5" t="n"/>
      <c r="D146" s="5" t="n"/>
      <c r="E146" s="27" t="n"/>
      <c r="F146" s="27" t="n"/>
      <c r="G146" s="27" t="n"/>
      <c r="H146" s="14" t="n"/>
      <c r="I146" s="5" t="n"/>
      <c r="J146" s="14" t="n"/>
      <c r="K146" s="14" t="n"/>
      <c r="L146" s="15" t="n"/>
      <c r="M146" s="16">
        <f>IF(OR($A146&lt;&gt;"Yes",NOT(ISNUMBER($L146)),NOT(ISNUMBER($K146))),"",$L146+$K146)</f>
        <v/>
      </c>
      <c r="N146" s="17">
        <f>IF(OR($M146="",Setup!$B$3=""),"",$M146-Setup!$B$3)</f>
        <v/>
      </c>
      <c r="O146" s="18">
        <f>IF($A146="","",IF($A146="No","Inactive",IF(OR(Setup!$B$3="",Setup!$B$4=""),"Setup missing",IF(OR($B146="",$C146="",COUNT($E146:$H146)&lt;4,$I146="",NOT(ISNUMBER($J146)),NOT(ISNUMBER($K146)),NOT(ISNUMBER($L146))),"Missing setup",IF($L146&gt;Setup!$B$3,"Check future date",IF($M146&lt;Setup!$B$3,"Overdue",IF($M146=Setup!$B$3,"Due today",IF($M146&lt;=Setup!$B$3+Setup!$B$4,"Due soon","Scheduled later"))))))))</f>
        <v/>
      </c>
      <c r="P146" s="10">
        <f>IF(OR(COUNT($E146:$H146)&lt;4,$I146=""),"",TEXT($E146,"0.##")&amp;" x "&amp;TEXT($F146,"0.##")&amp;" x "&amp;TEXT($G146,"0.##")&amp;" inches, MERV "&amp;TEXT($H146,"0")&amp;", "&amp;$I146)</f>
        <v/>
      </c>
      <c r="Q146" s="10">
        <f>IF(OR($A146&lt;&gt;"Yes",$P146="",$O146="Missing setup",$O146="Setup missing",$O146="Check future date"),"",IFERROR(IF(INDEX('Filter Stock'!$K$6:$K$105,MATCH($P146,'Filter Stock'!$A$6:$A$105,0))="","Stock data missing",INDEX('Filter Stock'!$K$6:$K$105,MATCH($P146,'Filter Stock'!$A$6:$A$105,0))),"Not stocked"))</f>
        <v/>
      </c>
      <c r="R146" s="5" t="n"/>
    </row>
    <row r="147" ht="24" customHeight="1">
      <c r="A147" s="12" t="n"/>
      <c r="B147" s="5" t="n"/>
      <c r="C147" s="5" t="n"/>
      <c r="D147" s="5" t="n"/>
      <c r="E147" s="27" t="n"/>
      <c r="F147" s="27" t="n"/>
      <c r="G147" s="27" t="n"/>
      <c r="H147" s="14" t="n"/>
      <c r="I147" s="5" t="n"/>
      <c r="J147" s="14" t="n"/>
      <c r="K147" s="14" t="n"/>
      <c r="L147" s="15" t="n"/>
      <c r="M147" s="16">
        <f>IF(OR($A147&lt;&gt;"Yes",NOT(ISNUMBER($L147)),NOT(ISNUMBER($K147))),"",$L147+$K147)</f>
        <v/>
      </c>
      <c r="N147" s="17">
        <f>IF(OR($M147="",Setup!$B$3=""),"",$M147-Setup!$B$3)</f>
        <v/>
      </c>
      <c r="O147" s="18">
        <f>IF($A147="","",IF($A147="No","Inactive",IF(OR(Setup!$B$3="",Setup!$B$4=""),"Setup missing",IF(OR($B147="",$C147="",COUNT($E147:$H147)&lt;4,$I147="",NOT(ISNUMBER($J147)),NOT(ISNUMBER($K147)),NOT(ISNUMBER($L147))),"Missing setup",IF($L147&gt;Setup!$B$3,"Check future date",IF($M147&lt;Setup!$B$3,"Overdue",IF($M147=Setup!$B$3,"Due today",IF($M147&lt;=Setup!$B$3+Setup!$B$4,"Due soon","Scheduled later"))))))))</f>
        <v/>
      </c>
      <c r="P147" s="10">
        <f>IF(OR(COUNT($E147:$H147)&lt;4,$I147=""),"",TEXT($E147,"0.##")&amp;" x "&amp;TEXT($F147,"0.##")&amp;" x "&amp;TEXT($G147,"0.##")&amp;" inches, MERV "&amp;TEXT($H147,"0")&amp;", "&amp;$I147)</f>
        <v/>
      </c>
      <c r="Q147" s="10">
        <f>IF(OR($A147&lt;&gt;"Yes",$P147="",$O147="Missing setup",$O147="Setup missing",$O147="Check future date"),"",IFERROR(IF(INDEX('Filter Stock'!$K$6:$K$105,MATCH($P147,'Filter Stock'!$A$6:$A$105,0))="","Stock data missing",INDEX('Filter Stock'!$K$6:$K$105,MATCH($P147,'Filter Stock'!$A$6:$A$105,0))),"Not stocked"))</f>
        <v/>
      </c>
      <c r="R147" s="5" t="n"/>
    </row>
    <row r="148" ht="24" customHeight="1">
      <c r="A148" s="12" t="n"/>
      <c r="B148" s="5" t="n"/>
      <c r="C148" s="5" t="n"/>
      <c r="D148" s="5" t="n"/>
      <c r="E148" s="27" t="n"/>
      <c r="F148" s="27" t="n"/>
      <c r="G148" s="27" t="n"/>
      <c r="H148" s="14" t="n"/>
      <c r="I148" s="5" t="n"/>
      <c r="J148" s="14" t="n"/>
      <c r="K148" s="14" t="n"/>
      <c r="L148" s="15" t="n"/>
      <c r="M148" s="16">
        <f>IF(OR($A148&lt;&gt;"Yes",NOT(ISNUMBER($L148)),NOT(ISNUMBER($K148))),"",$L148+$K148)</f>
        <v/>
      </c>
      <c r="N148" s="17">
        <f>IF(OR($M148="",Setup!$B$3=""),"",$M148-Setup!$B$3)</f>
        <v/>
      </c>
      <c r="O148" s="18">
        <f>IF($A148="","",IF($A148="No","Inactive",IF(OR(Setup!$B$3="",Setup!$B$4=""),"Setup missing",IF(OR($B148="",$C148="",COUNT($E148:$H148)&lt;4,$I148="",NOT(ISNUMBER($J148)),NOT(ISNUMBER($K148)),NOT(ISNUMBER($L148))),"Missing setup",IF($L148&gt;Setup!$B$3,"Check future date",IF($M148&lt;Setup!$B$3,"Overdue",IF($M148=Setup!$B$3,"Due today",IF($M148&lt;=Setup!$B$3+Setup!$B$4,"Due soon","Scheduled later"))))))))</f>
        <v/>
      </c>
      <c r="P148" s="10">
        <f>IF(OR(COUNT($E148:$H148)&lt;4,$I148=""),"",TEXT($E148,"0.##")&amp;" x "&amp;TEXT($F148,"0.##")&amp;" x "&amp;TEXT($G148,"0.##")&amp;" inches, MERV "&amp;TEXT($H148,"0")&amp;", "&amp;$I148)</f>
        <v/>
      </c>
      <c r="Q148" s="10">
        <f>IF(OR($A148&lt;&gt;"Yes",$P148="",$O148="Missing setup",$O148="Setup missing",$O148="Check future date"),"",IFERROR(IF(INDEX('Filter Stock'!$K$6:$K$105,MATCH($P148,'Filter Stock'!$A$6:$A$105,0))="","Stock data missing",INDEX('Filter Stock'!$K$6:$K$105,MATCH($P148,'Filter Stock'!$A$6:$A$105,0))),"Not stocked"))</f>
        <v/>
      </c>
      <c r="R148" s="5" t="n"/>
    </row>
    <row r="149" ht="24" customHeight="1">
      <c r="A149" s="12" t="n"/>
      <c r="B149" s="5" t="n"/>
      <c r="C149" s="5" t="n"/>
      <c r="D149" s="5" t="n"/>
      <c r="E149" s="27" t="n"/>
      <c r="F149" s="27" t="n"/>
      <c r="G149" s="27" t="n"/>
      <c r="H149" s="14" t="n"/>
      <c r="I149" s="5" t="n"/>
      <c r="J149" s="14" t="n"/>
      <c r="K149" s="14" t="n"/>
      <c r="L149" s="15" t="n"/>
      <c r="M149" s="16">
        <f>IF(OR($A149&lt;&gt;"Yes",NOT(ISNUMBER($L149)),NOT(ISNUMBER($K149))),"",$L149+$K149)</f>
        <v/>
      </c>
      <c r="N149" s="17">
        <f>IF(OR($M149="",Setup!$B$3=""),"",$M149-Setup!$B$3)</f>
        <v/>
      </c>
      <c r="O149" s="18">
        <f>IF($A149="","",IF($A149="No","Inactive",IF(OR(Setup!$B$3="",Setup!$B$4=""),"Setup missing",IF(OR($B149="",$C149="",COUNT($E149:$H149)&lt;4,$I149="",NOT(ISNUMBER($J149)),NOT(ISNUMBER($K149)),NOT(ISNUMBER($L149))),"Missing setup",IF($L149&gt;Setup!$B$3,"Check future date",IF($M149&lt;Setup!$B$3,"Overdue",IF($M149=Setup!$B$3,"Due today",IF($M149&lt;=Setup!$B$3+Setup!$B$4,"Due soon","Scheduled later"))))))))</f>
        <v/>
      </c>
      <c r="P149" s="10">
        <f>IF(OR(COUNT($E149:$H149)&lt;4,$I149=""),"",TEXT($E149,"0.##")&amp;" x "&amp;TEXT($F149,"0.##")&amp;" x "&amp;TEXT($G149,"0.##")&amp;" inches, MERV "&amp;TEXT($H149,"0")&amp;", "&amp;$I149)</f>
        <v/>
      </c>
      <c r="Q149" s="10">
        <f>IF(OR($A149&lt;&gt;"Yes",$P149="",$O149="Missing setup",$O149="Setup missing",$O149="Check future date"),"",IFERROR(IF(INDEX('Filter Stock'!$K$6:$K$105,MATCH($P149,'Filter Stock'!$A$6:$A$105,0))="","Stock data missing",INDEX('Filter Stock'!$K$6:$K$105,MATCH($P149,'Filter Stock'!$A$6:$A$105,0))),"Not stocked"))</f>
        <v/>
      </c>
      <c r="R149" s="5" t="n"/>
    </row>
    <row r="150" ht="24" customHeight="1">
      <c r="A150" s="12" t="n"/>
      <c r="B150" s="5" t="n"/>
      <c r="C150" s="5" t="n"/>
      <c r="D150" s="5" t="n"/>
      <c r="E150" s="27" t="n"/>
      <c r="F150" s="27" t="n"/>
      <c r="G150" s="27" t="n"/>
      <c r="H150" s="14" t="n"/>
      <c r="I150" s="5" t="n"/>
      <c r="J150" s="14" t="n"/>
      <c r="K150" s="14" t="n"/>
      <c r="L150" s="15" t="n"/>
      <c r="M150" s="16">
        <f>IF(OR($A150&lt;&gt;"Yes",NOT(ISNUMBER($L150)),NOT(ISNUMBER($K150))),"",$L150+$K150)</f>
        <v/>
      </c>
      <c r="N150" s="17">
        <f>IF(OR($M150="",Setup!$B$3=""),"",$M150-Setup!$B$3)</f>
        <v/>
      </c>
      <c r="O150" s="18">
        <f>IF($A150="","",IF($A150="No","Inactive",IF(OR(Setup!$B$3="",Setup!$B$4=""),"Setup missing",IF(OR($B150="",$C150="",COUNT($E150:$H150)&lt;4,$I150="",NOT(ISNUMBER($J150)),NOT(ISNUMBER($K150)),NOT(ISNUMBER($L150))),"Missing setup",IF($L150&gt;Setup!$B$3,"Check future date",IF($M150&lt;Setup!$B$3,"Overdue",IF($M150=Setup!$B$3,"Due today",IF($M150&lt;=Setup!$B$3+Setup!$B$4,"Due soon","Scheduled later"))))))))</f>
        <v/>
      </c>
      <c r="P150" s="10">
        <f>IF(OR(COUNT($E150:$H150)&lt;4,$I150=""),"",TEXT($E150,"0.##")&amp;" x "&amp;TEXT($F150,"0.##")&amp;" x "&amp;TEXT($G150,"0.##")&amp;" inches, MERV "&amp;TEXT($H150,"0")&amp;", "&amp;$I150)</f>
        <v/>
      </c>
      <c r="Q150" s="10">
        <f>IF(OR($A150&lt;&gt;"Yes",$P150="",$O150="Missing setup",$O150="Setup missing",$O150="Check future date"),"",IFERROR(IF(INDEX('Filter Stock'!$K$6:$K$105,MATCH($P150,'Filter Stock'!$A$6:$A$105,0))="","Stock data missing",INDEX('Filter Stock'!$K$6:$K$105,MATCH($P150,'Filter Stock'!$A$6:$A$105,0))),"Not stocked"))</f>
        <v/>
      </c>
      <c r="R150" s="5" t="n"/>
    </row>
    <row r="151" ht="24" customHeight="1">
      <c r="A151" s="12" t="n"/>
      <c r="B151" s="5" t="n"/>
      <c r="C151" s="5" t="n"/>
      <c r="D151" s="5" t="n"/>
      <c r="E151" s="27" t="n"/>
      <c r="F151" s="27" t="n"/>
      <c r="G151" s="27" t="n"/>
      <c r="H151" s="14" t="n"/>
      <c r="I151" s="5" t="n"/>
      <c r="J151" s="14" t="n"/>
      <c r="K151" s="14" t="n"/>
      <c r="L151" s="15" t="n"/>
      <c r="M151" s="16">
        <f>IF(OR($A151&lt;&gt;"Yes",NOT(ISNUMBER($L151)),NOT(ISNUMBER($K151))),"",$L151+$K151)</f>
        <v/>
      </c>
      <c r="N151" s="17">
        <f>IF(OR($M151="",Setup!$B$3=""),"",$M151-Setup!$B$3)</f>
        <v/>
      </c>
      <c r="O151" s="18">
        <f>IF($A151="","",IF($A151="No","Inactive",IF(OR(Setup!$B$3="",Setup!$B$4=""),"Setup missing",IF(OR($B151="",$C151="",COUNT($E151:$H151)&lt;4,$I151="",NOT(ISNUMBER($J151)),NOT(ISNUMBER($K151)),NOT(ISNUMBER($L151))),"Missing setup",IF($L151&gt;Setup!$B$3,"Check future date",IF($M151&lt;Setup!$B$3,"Overdue",IF($M151=Setup!$B$3,"Due today",IF($M151&lt;=Setup!$B$3+Setup!$B$4,"Due soon","Scheduled later"))))))))</f>
        <v/>
      </c>
      <c r="P151" s="10">
        <f>IF(OR(COUNT($E151:$H151)&lt;4,$I151=""),"",TEXT($E151,"0.##")&amp;" x "&amp;TEXT($F151,"0.##")&amp;" x "&amp;TEXT($G151,"0.##")&amp;" inches, MERV "&amp;TEXT($H151,"0")&amp;", "&amp;$I151)</f>
        <v/>
      </c>
      <c r="Q151" s="10">
        <f>IF(OR($A151&lt;&gt;"Yes",$P151="",$O151="Missing setup",$O151="Setup missing",$O151="Check future date"),"",IFERROR(IF(INDEX('Filter Stock'!$K$6:$K$105,MATCH($P151,'Filter Stock'!$A$6:$A$105,0))="","Stock data missing",INDEX('Filter Stock'!$K$6:$K$105,MATCH($P151,'Filter Stock'!$A$6:$A$105,0))),"Not stocked"))</f>
        <v/>
      </c>
      <c r="R151" s="5" t="n"/>
    </row>
    <row r="152" ht="24" customHeight="1">
      <c r="A152" s="12" t="n"/>
      <c r="B152" s="5" t="n"/>
      <c r="C152" s="5" t="n"/>
      <c r="D152" s="5" t="n"/>
      <c r="E152" s="27" t="n"/>
      <c r="F152" s="27" t="n"/>
      <c r="G152" s="27" t="n"/>
      <c r="H152" s="14" t="n"/>
      <c r="I152" s="5" t="n"/>
      <c r="J152" s="14" t="n"/>
      <c r="K152" s="14" t="n"/>
      <c r="L152" s="15" t="n"/>
      <c r="M152" s="16">
        <f>IF(OR($A152&lt;&gt;"Yes",NOT(ISNUMBER($L152)),NOT(ISNUMBER($K152))),"",$L152+$K152)</f>
        <v/>
      </c>
      <c r="N152" s="17">
        <f>IF(OR($M152="",Setup!$B$3=""),"",$M152-Setup!$B$3)</f>
        <v/>
      </c>
      <c r="O152" s="18">
        <f>IF($A152="","",IF($A152="No","Inactive",IF(OR(Setup!$B$3="",Setup!$B$4=""),"Setup missing",IF(OR($B152="",$C152="",COUNT($E152:$H152)&lt;4,$I152="",NOT(ISNUMBER($J152)),NOT(ISNUMBER($K152)),NOT(ISNUMBER($L152))),"Missing setup",IF($L152&gt;Setup!$B$3,"Check future date",IF($M152&lt;Setup!$B$3,"Overdue",IF($M152=Setup!$B$3,"Due today",IF($M152&lt;=Setup!$B$3+Setup!$B$4,"Due soon","Scheduled later"))))))))</f>
        <v/>
      </c>
      <c r="P152" s="10">
        <f>IF(OR(COUNT($E152:$H152)&lt;4,$I152=""),"",TEXT($E152,"0.##")&amp;" x "&amp;TEXT($F152,"0.##")&amp;" x "&amp;TEXT($G152,"0.##")&amp;" inches, MERV "&amp;TEXT($H152,"0")&amp;", "&amp;$I152)</f>
        <v/>
      </c>
      <c r="Q152" s="10">
        <f>IF(OR($A152&lt;&gt;"Yes",$P152="",$O152="Missing setup",$O152="Setup missing",$O152="Check future date"),"",IFERROR(IF(INDEX('Filter Stock'!$K$6:$K$105,MATCH($P152,'Filter Stock'!$A$6:$A$105,0))="","Stock data missing",INDEX('Filter Stock'!$K$6:$K$105,MATCH($P152,'Filter Stock'!$A$6:$A$105,0))),"Not stocked"))</f>
        <v/>
      </c>
      <c r="R152" s="5" t="n"/>
    </row>
    <row r="153" ht="24" customHeight="1">
      <c r="A153" s="12" t="n"/>
      <c r="B153" s="5" t="n"/>
      <c r="C153" s="5" t="n"/>
      <c r="D153" s="5" t="n"/>
      <c r="E153" s="27" t="n"/>
      <c r="F153" s="27" t="n"/>
      <c r="G153" s="27" t="n"/>
      <c r="H153" s="14" t="n"/>
      <c r="I153" s="5" t="n"/>
      <c r="J153" s="14" t="n"/>
      <c r="K153" s="14" t="n"/>
      <c r="L153" s="15" t="n"/>
      <c r="M153" s="16">
        <f>IF(OR($A153&lt;&gt;"Yes",NOT(ISNUMBER($L153)),NOT(ISNUMBER($K153))),"",$L153+$K153)</f>
        <v/>
      </c>
      <c r="N153" s="17">
        <f>IF(OR($M153="",Setup!$B$3=""),"",$M153-Setup!$B$3)</f>
        <v/>
      </c>
      <c r="O153" s="18">
        <f>IF($A153="","",IF($A153="No","Inactive",IF(OR(Setup!$B$3="",Setup!$B$4=""),"Setup missing",IF(OR($B153="",$C153="",COUNT($E153:$H153)&lt;4,$I153="",NOT(ISNUMBER($J153)),NOT(ISNUMBER($K153)),NOT(ISNUMBER($L153))),"Missing setup",IF($L153&gt;Setup!$B$3,"Check future date",IF($M153&lt;Setup!$B$3,"Overdue",IF($M153=Setup!$B$3,"Due today",IF($M153&lt;=Setup!$B$3+Setup!$B$4,"Due soon","Scheduled later"))))))))</f>
        <v/>
      </c>
      <c r="P153" s="10">
        <f>IF(OR(COUNT($E153:$H153)&lt;4,$I153=""),"",TEXT($E153,"0.##")&amp;" x "&amp;TEXT($F153,"0.##")&amp;" x "&amp;TEXT($G153,"0.##")&amp;" inches, MERV "&amp;TEXT($H153,"0")&amp;", "&amp;$I153)</f>
        <v/>
      </c>
      <c r="Q153" s="10">
        <f>IF(OR($A153&lt;&gt;"Yes",$P153="",$O153="Missing setup",$O153="Setup missing",$O153="Check future date"),"",IFERROR(IF(INDEX('Filter Stock'!$K$6:$K$105,MATCH($P153,'Filter Stock'!$A$6:$A$105,0))="","Stock data missing",INDEX('Filter Stock'!$K$6:$K$105,MATCH($P153,'Filter Stock'!$A$6:$A$105,0))),"Not stocked"))</f>
        <v/>
      </c>
      <c r="R153" s="5" t="n"/>
    </row>
    <row r="154" ht="24" customHeight="1">
      <c r="A154" s="12" t="n"/>
      <c r="B154" s="5" t="n"/>
      <c r="C154" s="5" t="n"/>
      <c r="D154" s="5" t="n"/>
      <c r="E154" s="27" t="n"/>
      <c r="F154" s="27" t="n"/>
      <c r="G154" s="27" t="n"/>
      <c r="H154" s="14" t="n"/>
      <c r="I154" s="5" t="n"/>
      <c r="J154" s="14" t="n"/>
      <c r="K154" s="14" t="n"/>
      <c r="L154" s="15" t="n"/>
      <c r="M154" s="16">
        <f>IF(OR($A154&lt;&gt;"Yes",NOT(ISNUMBER($L154)),NOT(ISNUMBER($K154))),"",$L154+$K154)</f>
        <v/>
      </c>
      <c r="N154" s="17">
        <f>IF(OR($M154="",Setup!$B$3=""),"",$M154-Setup!$B$3)</f>
        <v/>
      </c>
      <c r="O154" s="18">
        <f>IF($A154="","",IF($A154="No","Inactive",IF(OR(Setup!$B$3="",Setup!$B$4=""),"Setup missing",IF(OR($B154="",$C154="",COUNT($E154:$H154)&lt;4,$I154="",NOT(ISNUMBER($J154)),NOT(ISNUMBER($K154)),NOT(ISNUMBER($L154))),"Missing setup",IF($L154&gt;Setup!$B$3,"Check future date",IF($M154&lt;Setup!$B$3,"Overdue",IF($M154=Setup!$B$3,"Due today",IF($M154&lt;=Setup!$B$3+Setup!$B$4,"Due soon","Scheduled later"))))))))</f>
        <v/>
      </c>
      <c r="P154" s="10">
        <f>IF(OR(COUNT($E154:$H154)&lt;4,$I154=""),"",TEXT($E154,"0.##")&amp;" x "&amp;TEXT($F154,"0.##")&amp;" x "&amp;TEXT($G154,"0.##")&amp;" inches, MERV "&amp;TEXT($H154,"0")&amp;", "&amp;$I154)</f>
        <v/>
      </c>
      <c r="Q154" s="10">
        <f>IF(OR($A154&lt;&gt;"Yes",$P154="",$O154="Missing setup",$O154="Setup missing",$O154="Check future date"),"",IFERROR(IF(INDEX('Filter Stock'!$K$6:$K$105,MATCH($P154,'Filter Stock'!$A$6:$A$105,0))="","Stock data missing",INDEX('Filter Stock'!$K$6:$K$105,MATCH($P154,'Filter Stock'!$A$6:$A$105,0))),"Not stocked"))</f>
        <v/>
      </c>
      <c r="R154" s="5" t="n"/>
    </row>
    <row r="155" ht="24" customHeight="1">
      <c r="A155" s="12" t="n"/>
      <c r="B155" s="5" t="n"/>
      <c r="C155" s="5" t="n"/>
      <c r="D155" s="5" t="n"/>
      <c r="E155" s="27" t="n"/>
      <c r="F155" s="27" t="n"/>
      <c r="G155" s="27" t="n"/>
      <c r="H155" s="14" t="n"/>
      <c r="I155" s="5" t="n"/>
      <c r="J155" s="14" t="n"/>
      <c r="K155" s="14" t="n"/>
      <c r="L155" s="15" t="n"/>
      <c r="M155" s="16">
        <f>IF(OR($A155&lt;&gt;"Yes",NOT(ISNUMBER($L155)),NOT(ISNUMBER($K155))),"",$L155+$K155)</f>
        <v/>
      </c>
      <c r="N155" s="17">
        <f>IF(OR($M155="",Setup!$B$3=""),"",$M155-Setup!$B$3)</f>
        <v/>
      </c>
      <c r="O155" s="18">
        <f>IF($A155="","",IF($A155="No","Inactive",IF(OR(Setup!$B$3="",Setup!$B$4=""),"Setup missing",IF(OR($B155="",$C155="",COUNT($E155:$H155)&lt;4,$I155="",NOT(ISNUMBER($J155)),NOT(ISNUMBER($K155)),NOT(ISNUMBER($L155))),"Missing setup",IF($L155&gt;Setup!$B$3,"Check future date",IF($M155&lt;Setup!$B$3,"Overdue",IF($M155=Setup!$B$3,"Due today",IF($M155&lt;=Setup!$B$3+Setup!$B$4,"Due soon","Scheduled later"))))))))</f>
        <v/>
      </c>
      <c r="P155" s="10">
        <f>IF(OR(COUNT($E155:$H155)&lt;4,$I155=""),"",TEXT($E155,"0.##")&amp;" x "&amp;TEXT($F155,"0.##")&amp;" x "&amp;TEXT($G155,"0.##")&amp;" inches, MERV "&amp;TEXT($H155,"0")&amp;", "&amp;$I155)</f>
        <v/>
      </c>
      <c r="Q155" s="10">
        <f>IF(OR($A155&lt;&gt;"Yes",$P155="",$O155="Missing setup",$O155="Setup missing",$O155="Check future date"),"",IFERROR(IF(INDEX('Filter Stock'!$K$6:$K$105,MATCH($P155,'Filter Stock'!$A$6:$A$105,0))="","Stock data missing",INDEX('Filter Stock'!$K$6:$K$105,MATCH($P155,'Filter Stock'!$A$6:$A$105,0))),"Not stocked"))</f>
        <v/>
      </c>
      <c r="R155" s="5" t="n"/>
    </row>
  </sheetData>
  <autoFilter ref="A5:R155"/>
  <mergeCells count="1">
    <mergeCell ref="A1:R1"/>
  </mergeCells>
  <conditionalFormatting sqref="O6:O155">
    <cfRule type="expression" priority="1" dxfId="2">
      <formula>$O6="Overdue"</formula>
    </cfRule>
    <cfRule type="expression" priority="2" dxfId="3">
      <formula>$O6="Due today"</formula>
    </cfRule>
    <cfRule type="expression" priority="3" dxfId="4">
      <formula>$O6="Due soon"</formula>
    </cfRule>
    <cfRule type="expression" priority="4" dxfId="5">
      <formula>$O6="Scheduled later"</formula>
    </cfRule>
    <cfRule type="expression" priority="5" dxfId="6">
      <formula>OR($O6="Missing setup",$O6="Setup missing")</formula>
    </cfRule>
    <cfRule type="expression" priority="6" dxfId="7">
      <formula>$O6="Check future date"</formula>
    </cfRule>
  </conditionalFormatting>
  <conditionalFormatting sqref="A6:R155">
    <cfRule type="expression" priority="7" dxfId="8" stopIfTrue="0">
      <formula>$O6="Inactive"</formula>
    </cfRule>
  </conditionalFormatting>
  <conditionalFormatting sqref="Q6:Q155">
    <cfRule type="expression" priority="8" dxfId="0">
      <formula>OR($Q6="Short for planned changes",$Q6="Not stocked")</formula>
    </cfRule>
    <cfRule type="expression" priority="9" dxfId="9">
      <formula>OR($Q6="Below reorder point",$Q6="Stock data missing")</formula>
    </cfRule>
  </conditionalFormatting>
  <conditionalFormatting sqref="B6:C155">
    <cfRule type="expression" priority="10" dxfId="10">
      <formula>AND($A6="Yes",$B6&lt;&gt;"",$C6&lt;&gt;"",COUNTIFS($A$6:$A$155,"Yes",$B$6:$B$155,$B6,$C$6:$C$155,$C6)&gt;1)</formula>
    </cfRule>
  </conditionalFormatting>
  <conditionalFormatting sqref="N6:N155">
    <cfRule type="expression" priority="11" dxfId="11">
      <formula>AND(ISNUMBER($N6),$N6&lt;0)</formula>
    </cfRule>
  </conditionalFormatting>
  <dataValidations count="9">
    <dataValidation sqref="A6:A155" showDropDown="0" showInputMessage="1" showErrorMessage="1" allowBlank="0" errorTitle="Invalid entry" error="Choose Yes or No from the list." promptTitle="Accepted entry" prompt="Choose whether this schedule line is active." type="list" errorStyle="stop">
      <formula1>INDIRECT("Setup!$D$3:$D$4")</formula1>
    </dataValidation>
    <dataValidation sqref="B6:D155" showDropDown="0" showInputMessage="1" showErrorMessage="1" allowBlank="0" errorTitle="Invalid entry" error="Enter text containing no more than 60 characters." promptTitle="Accepted entry" prompt="Enter text containing no more than 60 characters." type="textLength" errorStyle="stop" operator="lessThanOrEqual">
      <formula1>60</formula1>
    </dataValidation>
    <dataValidation sqref="E6:G155" showDropDown="0" showInputMessage="1" showErrorMessage="1" allowBlank="0" errorTitle="Invalid entry" error="Enter a dimension from 0.25 through 60 inches." promptTitle="Accepted entry" prompt="Enter a dimension from 0.25 through 60 inches." type="decimal" errorStyle="stop" operator="between">
      <formula1>0.25</formula1>
      <formula2>60</formula2>
    </dataValidation>
    <dataValidation sqref="H6:H155" showDropDown="0" showInputMessage="1" showErrorMessage="1" allowBlank="0" errorTitle="Invalid entry" error="Enter a whole-number MERV rating from 1 through 20." promptTitle="Accepted entry" prompt="Enter a whole-number MERV rating from 1 through 20." type="whole" errorStyle="stop" operator="between">
      <formula1>1</formula1>
      <formula2>20</formula2>
    </dataValidation>
    <dataValidation sqref="I6:I155" showDropDown="0" showInputMessage="1" showErrorMessage="1" allowBlank="0" errorTitle="Invalid entry" error="Choose a filter style from the list." promptTitle="Accepted entry" prompt="Choose a filter style from the list." type="list" errorStyle="stop">
      <formula1>INDIRECT("Setup!$E$3:$E$6")</formula1>
    </dataValidation>
    <dataValidation sqref="J6:J155" showDropDown="0" showInputMessage="1" showErrorMessage="1" allowBlank="0" errorTitle="Invalid entry" error="Enter a whole-number quantity from 1 through 50." promptTitle="Accepted entry" prompt="Enter a whole-number quantity from 1 through 50." type="whole" errorStyle="stop" operator="between">
      <formula1>1</formula1>
      <formula2>50</formula2>
    </dataValidation>
    <dataValidation sqref="K6:K155" showDropDown="0" showInputMessage="1" showErrorMessage="1" allowBlank="0" errorTitle="Invalid entry" error="Enter a replacement interval from 1 through 730 days." promptTitle="Accepted entry" prompt="Enter a replacement interval from 1 through 730 days." type="whole" errorStyle="stop" operator="between">
      <formula1>1</formula1>
      <formula2>730</formula2>
    </dataValidation>
    <dataValidation sqref="L6:L155" showDropDown="0" showInputMessage="1" showErrorMessage="1" allowBlank="0" errorTitle="Invalid entry" error="Enter a valid date from 01/01/2020 through 12/31/2100." promptTitle="Accepted entry" prompt="Enter a valid date from 01/01/2020 through 12/31/2100." type="date" errorStyle="stop" operator="between">
      <formula1>DATE(2020,1,1)</formula1>
      <formula2>DATE(2100,12,31)</formula2>
    </dataValidation>
    <dataValidation sqref="R6:R155" showDropDown="0" showInputMessage="1" showErrorMessage="1" allowBlank="0" errorTitle="Invalid entry" error="Enter notes containing no more than 120 characters." promptTitle="Accepted entry" prompt="Enter notes containing no more than 120 characters." type="textLength" errorStyle="stop" operator="lessThanOrEqual">
      <formula1>120</formula1>
    </dataValidation>
  </dataValidations>
  <pageMargins left="0.75" right="0.75" top="1" bottom="1" header="0.5" footer="0.5"/>
  <pageSetup orientation="landscape" paperSize="1" fitToHeight="0" fitToWidth="1"/>
  <headerFooter>
    <oddHeader/>
    <oddFooter>&amp;C&amp;8 &amp;K66777DAdministrative scheduling and stock planning only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E87524"/>
    <outlinePr summaryBelow="1" summaryRight="1"/>
    <pageSetUpPr fitToPage="1"/>
  </sheetPr>
  <dimension ref="A1:M105"/>
  <sheetViews>
    <sheetView showGridLines="0" zoomScale="8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6" customWidth="1" min="1" max="1"/>
    <col width="13" customWidth="1" min="2" max="2"/>
    <col width="13" customWidth="1" min="3" max="3"/>
    <col width="14" customWidth="1" min="4" max="4"/>
    <col width="11" customWidth="1" min="5" max="5"/>
    <col width="20" customWidth="1" min="6" max="6"/>
    <col width="12" customWidth="1" min="7" max="7"/>
    <col width="12" customWidth="1" min="8" max="8"/>
    <col width="17" customWidth="1" min="9" max="9"/>
    <col width="18" customWidth="1" min="10" max="10"/>
    <col width="25" customWidth="1" min="11" max="11"/>
    <col width="18" customWidth="1" min="12" max="12"/>
    <col width="34" customWidth="1" min="13" max="13"/>
  </cols>
  <sheetData>
    <row r="1" ht="30" customHeight="1">
      <c r="A1" s="1" t="inlineStr">
        <is>
          <t>Filter Stock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6" t="n"/>
    </row>
    <row r="2" ht="40" customHeight="1">
      <c r="A2" s="3" t="inlineStr">
        <is>
          <t>Purpose</t>
        </is>
      </c>
      <c r="B2" s="2" t="inlineStr">
        <is>
          <t>Maintain stock quantities by filter specification. Demand is calculated from active schedule lines that are overdue, due today, or due soon.</t>
        </is>
      </c>
    </row>
    <row r="3" ht="25" customHeight="1">
      <c r="A3" s="9" t="inlineStr">
        <is>
          <t>Legend</t>
        </is>
      </c>
      <c r="B3" s="5" t="inlineStr">
        <is>
          <t>User input</t>
        </is>
      </c>
      <c r="C3" s="10" t="inlineStr">
        <is>
          <t>Calculated</t>
        </is>
      </c>
      <c r="D3" s="7" t="inlineStr">
        <is>
          <t>Each populated row should represent one filter specification.</t>
        </is>
      </c>
    </row>
    <row r="4"/>
    <row r="5" ht="42" customHeight="1">
      <c r="A5" s="11" t="inlineStr">
        <is>
          <t>Filter Specification</t>
        </is>
      </c>
      <c r="B5" s="11" t="inlineStr">
        <is>
          <t>Nominal Width (inches)</t>
        </is>
      </c>
      <c r="C5" s="11" t="inlineStr">
        <is>
          <t>Nominal Height (inches)</t>
        </is>
      </c>
      <c r="D5" s="11" t="inlineStr">
        <is>
          <t>Nominal Thickness (inches)</t>
        </is>
      </c>
      <c r="E5" s="11" t="inlineStr">
        <is>
          <t>MERV Rating</t>
        </is>
      </c>
      <c r="F5" s="11" t="inlineStr">
        <is>
          <t>Filter Style</t>
        </is>
      </c>
      <c r="G5" s="11" t="inlineStr">
        <is>
          <t>On Hand</t>
        </is>
      </c>
      <c r="H5" s="11" t="inlineStr">
        <is>
          <t>Reorder Point</t>
        </is>
      </c>
      <c r="I5" s="11" t="inlineStr">
        <is>
          <t>Needed Through Plan Date</t>
        </is>
      </c>
      <c r="J5" s="11" t="inlineStr">
        <is>
          <t>Remaining After Planned Changes</t>
        </is>
      </c>
      <c r="K5" s="11" t="inlineStr">
        <is>
          <t>Stock Status</t>
        </is>
      </c>
      <c r="L5" s="11" t="inlineStr">
        <is>
          <t>Suggested Restock Quantity</t>
        </is>
      </c>
      <c r="M5" s="11" t="inlineStr">
        <is>
          <t>Notes</t>
        </is>
      </c>
    </row>
    <row r="6" ht="24" customHeight="1">
      <c r="A6" s="10">
        <f>IF(OR(COUNT($B6:$E6)&lt;4,$F6=""),"",TEXT($B6,"0.##")&amp;" x "&amp;TEXT($C6,"0.##")&amp;" x "&amp;TEXT($D6,"0.##")&amp;" inches, MERV "&amp;TEXT($E6,"0")&amp;", "&amp;$F6)</f>
        <v/>
      </c>
      <c r="B6" s="27" t="n">
        <v>16</v>
      </c>
      <c r="C6" s="27" t="n">
        <v>20</v>
      </c>
      <c r="D6" s="27" t="n">
        <v>1</v>
      </c>
      <c r="E6" s="14" t="n">
        <v>8</v>
      </c>
      <c r="F6" s="5" t="inlineStr">
        <is>
          <t>Pleated</t>
        </is>
      </c>
      <c r="G6" s="14" t="n">
        <v>2</v>
      </c>
      <c r="H6" s="14" t="n">
        <v>4</v>
      </c>
      <c r="I6" s="17">
        <f>IF($A6="","",SUMIFS('Filter Schedule'!$J$6:$J$155,'Filter Schedule'!$P$6:$P$155,$A6,'Filter Schedule'!$O$6:$O$155,"Overdue")+SUMIFS('Filter Schedule'!$J$6:$J$155,'Filter Schedule'!$P$6:$P$155,$A6,'Filter Schedule'!$O$6:$O$155,"Due today")+SUMIFS('Filter Schedule'!$J$6:$J$155,'Filter Schedule'!$P$6:$P$155,$A6,'Filter Schedule'!$O$6:$O$155,"Due soon"))</f>
        <v/>
      </c>
      <c r="J6" s="17">
        <f>IF(OR($A6="",NOT(ISNUMBER($G6)),NOT(ISNUMBER($I6))),"",$G6-$I6)</f>
        <v/>
      </c>
      <c r="K6" s="10">
        <f>IF($A6="","",IF(OR(NOT(ISNUMBER($G6)),NOT(ISNUMBER($H6))),"Stock data missing",IF($G6&lt;$I6,"Short for planned changes",IF($G6-$I6&lt;$H6,"Below reorder point","OK"))))</f>
        <v/>
      </c>
      <c r="L6" s="17">
        <f>IF(OR($A6="",NOT(ISNUMBER($G6)),NOT(ISNUMBER($H6)),NOT(ISNUMBER($I6))),"",MAX($I6+$H6-$G6,0))</f>
        <v/>
      </c>
      <c r="M6" s="5" t="n"/>
    </row>
    <row r="7" ht="24" customHeight="1">
      <c r="A7" s="10">
        <f>IF(OR(COUNT($B7:$E7)&lt;4,$F7=""),"",TEXT($B7,"0.##")&amp;" x "&amp;TEXT($C7,"0.##")&amp;" x "&amp;TEXT($D7,"0.##")&amp;" inches, MERV "&amp;TEXT($E7,"0")&amp;", "&amp;$F7)</f>
        <v/>
      </c>
      <c r="B7" s="27" t="n">
        <v>20</v>
      </c>
      <c r="C7" s="27" t="n">
        <v>25</v>
      </c>
      <c r="D7" s="27" t="n">
        <v>2</v>
      </c>
      <c r="E7" s="14" t="n">
        <v>11</v>
      </c>
      <c r="F7" s="5" t="inlineStr">
        <is>
          <t>Pleated</t>
        </is>
      </c>
      <c r="G7" s="14" t="n">
        <v>9</v>
      </c>
      <c r="H7" s="14" t="n">
        <v>4</v>
      </c>
      <c r="I7" s="17">
        <f>IF($A7="","",SUMIFS('Filter Schedule'!$J$6:$J$155,'Filter Schedule'!$P$6:$P$155,$A7,'Filter Schedule'!$O$6:$O$155,"Overdue")+SUMIFS('Filter Schedule'!$J$6:$J$155,'Filter Schedule'!$P$6:$P$155,$A7,'Filter Schedule'!$O$6:$O$155,"Due today")+SUMIFS('Filter Schedule'!$J$6:$J$155,'Filter Schedule'!$P$6:$P$155,$A7,'Filter Schedule'!$O$6:$O$155,"Due soon"))</f>
        <v/>
      </c>
      <c r="J7" s="17">
        <f>IF(OR($A7="",NOT(ISNUMBER($G7)),NOT(ISNUMBER($I7))),"",$G7-$I7)</f>
        <v/>
      </c>
      <c r="K7" s="10">
        <f>IF($A7="","",IF(OR(NOT(ISNUMBER($G7)),NOT(ISNUMBER($H7))),"Stock data missing",IF($G7&lt;$I7,"Short for planned changes",IF($G7-$I7&lt;$H7,"Below reorder point","OK"))))</f>
        <v/>
      </c>
      <c r="L7" s="17">
        <f>IF(OR($A7="",NOT(ISNUMBER($G7)),NOT(ISNUMBER($H7)),NOT(ISNUMBER($I7))),"",MAX($I7+$H7-$G7,0))</f>
        <v/>
      </c>
      <c r="M7" s="5" t="n"/>
    </row>
    <row r="8" ht="24" customHeight="1">
      <c r="A8" s="10">
        <f>IF(OR(COUNT($B8:$E8)&lt;4,$F8=""),"",TEXT($B8,"0.##")&amp;" x "&amp;TEXT($C8,"0.##")&amp;" x "&amp;TEXT($D8,"0.##")&amp;" inches, MERV "&amp;TEXT($E8,"0")&amp;", "&amp;$F8)</f>
        <v/>
      </c>
      <c r="B8" s="27" t="n">
        <v>20</v>
      </c>
      <c r="C8" s="27" t="n">
        <v>25</v>
      </c>
      <c r="D8" s="27" t="n">
        <v>4</v>
      </c>
      <c r="E8" s="14" t="n">
        <v>11</v>
      </c>
      <c r="F8" s="5" t="inlineStr">
        <is>
          <t>Media Cabinet</t>
        </is>
      </c>
      <c r="G8" s="14" t="n">
        <v>5</v>
      </c>
      <c r="H8" s="14" t="n">
        <v>2</v>
      </c>
      <c r="I8" s="17">
        <f>IF($A8="","",SUMIFS('Filter Schedule'!$J$6:$J$155,'Filter Schedule'!$P$6:$P$155,$A8,'Filter Schedule'!$O$6:$O$155,"Overdue")+SUMIFS('Filter Schedule'!$J$6:$J$155,'Filter Schedule'!$P$6:$P$155,$A8,'Filter Schedule'!$O$6:$O$155,"Due today")+SUMIFS('Filter Schedule'!$J$6:$J$155,'Filter Schedule'!$P$6:$P$155,$A8,'Filter Schedule'!$O$6:$O$155,"Due soon"))</f>
        <v/>
      </c>
      <c r="J8" s="17">
        <f>IF(OR($A8="",NOT(ISNUMBER($G8)),NOT(ISNUMBER($I8))),"",$G8-$I8)</f>
        <v/>
      </c>
      <c r="K8" s="10">
        <f>IF($A8="","",IF(OR(NOT(ISNUMBER($G8)),NOT(ISNUMBER($H8))),"Stock data missing",IF($G8&lt;$I8,"Short for planned changes",IF($G8-$I8&lt;$H8,"Below reorder point","OK"))))</f>
        <v/>
      </c>
      <c r="L8" s="17">
        <f>IF(OR($A8="",NOT(ISNUMBER($G8)),NOT(ISNUMBER($H8)),NOT(ISNUMBER($I8))),"",MAX($I8+$H8-$G8,0))</f>
        <v/>
      </c>
      <c r="M8" s="5" t="n"/>
    </row>
    <row r="9" ht="24" customHeight="1">
      <c r="A9" s="10">
        <f>IF(OR(COUNT($B9:$E9)&lt;4,$F9=""),"",TEXT($B9,"0.##")&amp;" x "&amp;TEXT($C9,"0.##")&amp;" x "&amp;TEXT($D9,"0.##")&amp;" inches, MERV "&amp;TEXT($E9,"0")&amp;", "&amp;$F9)</f>
        <v/>
      </c>
      <c r="B9" s="27" t="n"/>
      <c r="C9" s="27" t="n"/>
      <c r="D9" s="27" t="n"/>
      <c r="E9" s="14" t="n"/>
      <c r="F9" s="5" t="n"/>
      <c r="G9" s="14" t="n"/>
      <c r="H9" s="14" t="n"/>
      <c r="I9" s="17">
        <f>IF($A9="","",SUMIFS('Filter Schedule'!$J$6:$J$155,'Filter Schedule'!$P$6:$P$155,$A9,'Filter Schedule'!$O$6:$O$155,"Overdue")+SUMIFS('Filter Schedule'!$J$6:$J$155,'Filter Schedule'!$P$6:$P$155,$A9,'Filter Schedule'!$O$6:$O$155,"Due today")+SUMIFS('Filter Schedule'!$J$6:$J$155,'Filter Schedule'!$P$6:$P$155,$A9,'Filter Schedule'!$O$6:$O$155,"Due soon"))</f>
        <v/>
      </c>
      <c r="J9" s="17">
        <f>IF(OR($A9="",NOT(ISNUMBER($G9)),NOT(ISNUMBER($I9))),"",$G9-$I9)</f>
        <v/>
      </c>
      <c r="K9" s="10">
        <f>IF($A9="","",IF(OR(NOT(ISNUMBER($G9)),NOT(ISNUMBER($H9))),"Stock data missing",IF($G9&lt;$I9,"Short for planned changes",IF($G9-$I9&lt;$H9,"Below reorder point","OK"))))</f>
        <v/>
      </c>
      <c r="L9" s="17">
        <f>IF(OR($A9="",NOT(ISNUMBER($G9)),NOT(ISNUMBER($H9)),NOT(ISNUMBER($I9))),"",MAX($I9+$H9-$G9,0))</f>
        <v/>
      </c>
      <c r="M9" s="5" t="n"/>
    </row>
    <row r="10" ht="24" customHeight="1">
      <c r="A10" s="10">
        <f>IF(OR(COUNT($B10:$E10)&lt;4,$F10=""),"",TEXT($B10,"0.##")&amp;" x "&amp;TEXT($C10,"0.##")&amp;" x "&amp;TEXT($D10,"0.##")&amp;" inches, MERV "&amp;TEXT($E10,"0")&amp;", "&amp;$F10)</f>
        <v/>
      </c>
      <c r="B10" s="27" t="n"/>
      <c r="C10" s="27" t="n"/>
      <c r="D10" s="27" t="n"/>
      <c r="E10" s="14" t="n"/>
      <c r="F10" s="5" t="n"/>
      <c r="G10" s="14" t="n"/>
      <c r="H10" s="14" t="n"/>
      <c r="I10" s="17">
        <f>IF($A10="","",SUMIFS('Filter Schedule'!$J$6:$J$155,'Filter Schedule'!$P$6:$P$155,$A10,'Filter Schedule'!$O$6:$O$155,"Overdue")+SUMIFS('Filter Schedule'!$J$6:$J$155,'Filter Schedule'!$P$6:$P$155,$A10,'Filter Schedule'!$O$6:$O$155,"Due today")+SUMIFS('Filter Schedule'!$J$6:$J$155,'Filter Schedule'!$P$6:$P$155,$A10,'Filter Schedule'!$O$6:$O$155,"Due soon"))</f>
        <v/>
      </c>
      <c r="J10" s="17">
        <f>IF(OR($A10="",NOT(ISNUMBER($G10)),NOT(ISNUMBER($I10))),"",$G10-$I10)</f>
        <v/>
      </c>
      <c r="K10" s="10">
        <f>IF($A10="","",IF(OR(NOT(ISNUMBER($G10)),NOT(ISNUMBER($H10))),"Stock data missing",IF($G10&lt;$I10,"Short for planned changes",IF($G10-$I10&lt;$H10,"Below reorder point","OK"))))</f>
        <v/>
      </c>
      <c r="L10" s="17">
        <f>IF(OR($A10="",NOT(ISNUMBER($G10)),NOT(ISNUMBER($H10)),NOT(ISNUMBER($I10))),"",MAX($I10+$H10-$G10,0))</f>
        <v/>
      </c>
      <c r="M10" s="5" t="n"/>
    </row>
    <row r="11" ht="24" customHeight="1">
      <c r="A11" s="10">
        <f>IF(OR(COUNT($B11:$E11)&lt;4,$F11=""),"",TEXT($B11,"0.##")&amp;" x "&amp;TEXT($C11,"0.##")&amp;" x "&amp;TEXT($D11,"0.##")&amp;" inches, MERV "&amp;TEXT($E11,"0")&amp;", "&amp;$F11)</f>
        <v/>
      </c>
      <c r="B11" s="27" t="n"/>
      <c r="C11" s="27" t="n"/>
      <c r="D11" s="27" t="n"/>
      <c r="E11" s="14" t="n"/>
      <c r="F11" s="5" t="n"/>
      <c r="G11" s="14" t="n"/>
      <c r="H11" s="14" t="n"/>
      <c r="I11" s="17">
        <f>IF($A11="","",SUMIFS('Filter Schedule'!$J$6:$J$155,'Filter Schedule'!$P$6:$P$155,$A11,'Filter Schedule'!$O$6:$O$155,"Overdue")+SUMIFS('Filter Schedule'!$J$6:$J$155,'Filter Schedule'!$P$6:$P$155,$A11,'Filter Schedule'!$O$6:$O$155,"Due today")+SUMIFS('Filter Schedule'!$J$6:$J$155,'Filter Schedule'!$P$6:$P$155,$A11,'Filter Schedule'!$O$6:$O$155,"Due soon"))</f>
        <v/>
      </c>
      <c r="J11" s="17">
        <f>IF(OR($A11="",NOT(ISNUMBER($G11)),NOT(ISNUMBER($I11))),"",$G11-$I11)</f>
        <v/>
      </c>
      <c r="K11" s="10">
        <f>IF($A11="","",IF(OR(NOT(ISNUMBER($G11)),NOT(ISNUMBER($H11))),"Stock data missing",IF($G11&lt;$I11,"Short for planned changes",IF($G11-$I11&lt;$H11,"Below reorder point","OK"))))</f>
        <v/>
      </c>
      <c r="L11" s="17">
        <f>IF(OR($A11="",NOT(ISNUMBER($G11)),NOT(ISNUMBER($H11)),NOT(ISNUMBER($I11))),"",MAX($I11+$H11-$G11,0))</f>
        <v/>
      </c>
      <c r="M11" s="5" t="n"/>
    </row>
    <row r="12" ht="24" customHeight="1">
      <c r="A12" s="10">
        <f>IF(OR(COUNT($B12:$E12)&lt;4,$F12=""),"",TEXT($B12,"0.##")&amp;" x "&amp;TEXT($C12,"0.##")&amp;" x "&amp;TEXT($D12,"0.##")&amp;" inches, MERV "&amp;TEXT($E12,"0")&amp;", "&amp;$F12)</f>
        <v/>
      </c>
      <c r="B12" s="27" t="n"/>
      <c r="C12" s="27" t="n"/>
      <c r="D12" s="27" t="n"/>
      <c r="E12" s="14" t="n"/>
      <c r="F12" s="5" t="n"/>
      <c r="G12" s="14" t="n"/>
      <c r="H12" s="14" t="n"/>
      <c r="I12" s="17">
        <f>IF($A12="","",SUMIFS('Filter Schedule'!$J$6:$J$155,'Filter Schedule'!$P$6:$P$155,$A12,'Filter Schedule'!$O$6:$O$155,"Overdue")+SUMIFS('Filter Schedule'!$J$6:$J$155,'Filter Schedule'!$P$6:$P$155,$A12,'Filter Schedule'!$O$6:$O$155,"Due today")+SUMIFS('Filter Schedule'!$J$6:$J$155,'Filter Schedule'!$P$6:$P$155,$A12,'Filter Schedule'!$O$6:$O$155,"Due soon"))</f>
        <v/>
      </c>
      <c r="J12" s="17">
        <f>IF(OR($A12="",NOT(ISNUMBER($G12)),NOT(ISNUMBER($I12))),"",$G12-$I12)</f>
        <v/>
      </c>
      <c r="K12" s="10">
        <f>IF($A12="","",IF(OR(NOT(ISNUMBER($G12)),NOT(ISNUMBER($H12))),"Stock data missing",IF($G12&lt;$I12,"Short for planned changes",IF($G12-$I12&lt;$H12,"Below reorder point","OK"))))</f>
        <v/>
      </c>
      <c r="L12" s="17">
        <f>IF(OR($A12="",NOT(ISNUMBER($G12)),NOT(ISNUMBER($H12)),NOT(ISNUMBER($I12))),"",MAX($I12+$H12-$G12,0))</f>
        <v/>
      </c>
      <c r="M12" s="5" t="n"/>
    </row>
    <row r="13" ht="24" customHeight="1">
      <c r="A13" s="10">
        <f>IF(OR(COUNT($B13:$E13)&lt;4,$F13=""),"",TEXT($B13,"0.##")&amp;" x "&amp;TEXT($C13,"0.##")&amp;" x "&amp;TEXT($D13,"0.##")&amp;" inches, MERV "&amp;TEXT($E13,"0")&amp;", "&amp;$F13)</f>
        <v/>
      </c>
      <c r="B13" s="27" t="n"/>
      <c r="C13" s="27" t="n"/>
      <c r="D13" s="27" t="n"/>
      <c r="E13" s="14" t="n"/>
      <c r="F13" s="5" t="n"/>
      <c r="G13" s="14" t="n"/>
      <c r="H13" s="14" t="n"/>
      <c r="I13" s="17">
        <f>IF($A13="","",SUMIFS('Filter Schedule'!$J$6:$J$155,'Filter Schedule'!$P$6:$P$155,$A13,'Filter Schedule'!$O$6:$O$155,"Overdue")+SUMIFS('Filter Schedule'!$J$6:$J$155,'Filter Schedule'!$P$6:$P$155,$A13,'Filter Schedule'!$O$6:$O$155,"Due today")+SUMIFS('Filter Schedule'!$J$6:$J$155,'Filter Schedule'!$P$6:$P$155,$A13,'Filter Schedule'!$O$6:$O$155,"Due soon"))</f>
        <v/>
      </c>
      <c r="J13" s="17">
        <f>IF(OR($A13="",NOT(ISNUMBER($G13)),NOT(ISNUMBER($I13))),"",$G13-$I13)</f>
        <v/>
      </c>
      <c r="K13" s="10">
        <f>IF($A13="","",IF(OR(NOT(ISNUMBER($G13)),NOT(ISNUMBER($H13))),"Stock data missing",IF($G13&lt;$I13,"Short for planned changes",IF($G13-$I13&lt;$H13,"Below reorder point","OK"))))</f>
        <v/>
      </c>
      <c r="L13" s="17">
        <f>IF(OR($A13="",NOT(ISNUMBER($G13)),NOT(ISNUMBER($H13)),NOT(ISNUMBER($I13))),"",MAX($I13+$H13-$G13,0))</f>
        <v/>
      </c>
      <c r="M13" s="5" t="n"/>
    </row>
    <row r="14" ht="24" customHeight="1">
      <c r="A14" s="10">
        <f>IF(OR(COUNT($B14:$E14)&lt;4,$F14=""),"",TEXT($B14,"0.##")&amp;" x "&amp;TEXT($C14,"0.##")&amp;" x "&amp;TEXT($D14,"0.##")&amp;" inches, MERV "&amp;TEXT($E14,"0")&amp;", "&amp;$F14)</f>
        <v/>
      </c>
      <c r="B14" s="27" t="n"/>
      <c r="C14" s="27" t="n"/>
      <c r="D14" s="27" t="n"/>
      <c r="E14" s="14" t="n"/>
      <c r="F14" s="5" t="n"/>
      <c r="G14" s="14" t="n"/>
      <c r="H14" s="14" t="n"/>
      <c r="I14" s="17">
        <f>IF($A14="","",SUMIFS('Filter Schedule'!$J$6:$J$155,'Filter Schedule'!$P$6:$P$155,$A14,'Filter Schedule'!$O$6:$O$155,"Overdue")+SUMIFS('Filter Schedule'!$J$6:$J$155,'Filter Schedule'!$P$6:$P$155,$A14,'Filter Schedule'!$O$6:$O$155,"Due today")+SUMIFS('Filter Schedule'!$J$6:$J$155,'Filter Schedule'!$P$6:$P$155,$A14,'Filter Schedule'!$O$6:$O$155,"Due soon"))</f>
        <v/>
      </c>
      <c r="J14" s="17">
        <f>IF(OR($A14="",NOT(ISNUMBER($G14)),NOT(ISNUMBER($I14))),"",$G14-$I14)</f>
        <v/>
      </c>
      <c r="K14" s="10">
        <f>IF($A14="","",IF(OR(NOT(ISNUMBER($G14)),NOT(ISNUMBER($H14))),"Stock data missing",IF($G14&lt;$I14,"Short for planned changes",IF($G14-$I14&lt;$H14,"Below reorder point","OK"))))</f>
        <v/>
      </c>
      <c r="L14" s="17">
        <f>IF(OR($A14="",NOT(ISNUMBER($G14)),NOT(ISNUMBER($H14)),NOT(ISNUMBER($I14))),"",MAX($I14+$H14-$G14,0))</f>
        <v/>
      </c>
      <c r="M14" s="5" t="n"/>
    </row>
    <row r="15" ht="24" customHeight="1">
      <c r="A15" s="10">
        <f>IF(OR(COUNT($B15:$E15)&lt;4,$F15=""),"",TEXT($B15,"0.##")&amp;" x "&amp;TEXT($C15,"0.##")&amp;" x "&amp;TEXT($D15,"0.##")&amp;" inches, MERV "&amp;TEXT($E15,"0")&amp;", "&amp;$F15)</f>
        <v/>
      </c>
      <c r="B15" s="27" t="n"/>
      <c r="C15" s="27" t="n"/>
      <c r="D15" s="27" t="n"/>
      <c r="E15" s="14" t="n"/>
      <c r="F15" s="5" t="n"/>
      <c r="G15" s="14" t="n"/>
      <c r="H15" s="14" t="n"/>
      <c r="I15" s="17">
        <f>IF($A15="","",SUMIFS('Filter Schedule'!$J$6:$J$155,'Filter Schedule'!$P$6:$P$155,$A15,'Filter Schedule'!$O$6:$O$155,"Overdue")+SUMIFS('Filter Schedule'!$J$6:$J$155,'Filter Schedule'!$P$6:$P$155,$A15,'Filter Schedule'!$O$6:$O$155,"Due today")+SUMIFS('Filter Schedule'!$J$6:$J$155,'Filter Schedule'!$P$6:$P$155,$A15,'Filter Schedule'!$O$6:$O$155,"Due soon"))</f>
        <v/>
      </c>
      <c r="J15" s="17">
        <f>IF(OR($A15="",NOT(ISNUMBER($G15)),NOT(ISNUMBER($I15))),"",$G15-$I15)</f>
        <v/>
      </c>
      <c r="K15" s="10">
        <f>IF($A15="","",IF(OR(NOT(ISNUMBER($G15)),NOT(ISNUMBER($H15))),"Stock data missing",IF($G15&lt;$I15,"Short for planned changes",IF($G15-$I15&lt;$H15,"Below reorder point","OK"))))</f>
        <v/>
      </c>
      <c r="L15" s="17">
        <f>IF(OR($A15="",NOT(ISNUMBER($G15)),NOT(ISNUMBER($H15)),NOT(ISNUMBER($I15))),"",MAX($I15+$H15-$G15,0))</f>
        <v/>
      </c>
      <c r="M15" s="5" t="n"/>
    </row>
    <row r="16" ht="24" customHeight="1">
      <c r="A16" s="10">
        <f>IF(OR(COUNT($B16:$E16)&lt;4,$F16=""),"",TEXT($B16,"0.##")&amp;" x "&amp;TEXT($C16,"0.##")&amp;" x "&amp;TEXT($D16,"0.##")&amp;" inches, MERV "&amp;TEXT($E16,"0")&amp;", "&amp;$F16)</f>
        <v/>
      </c>
      <c r="B16" s="27" t="n"/>
      <c r="C16" s="27" t="n"/>
      <c r="D16" s="27" t="n"/>
      <c r="E16" s="14" t="n"/>
      <c r="F16" s="5" t="n"/>
      <c r="G16" s="14" t="n"/>
      <c r="H16" s="14" t="n"/>
      <c r="I16" s="17">
        <f>IF($A16="","",SUMIFS('Filter Schedule'!$J$6:$J$155,'Filter Schedule'!$P$6:$P$155,$A16,'Filter Schedule'!$O$6:$O$155,"Overdue")+SUMIFS('Filter Schedule'!$J$6:$J$155,'Filter Schedule'!$P$6:$P$155,$A16,'Filter Schedule'!$O$6:$O$155,"Due today")+SUMIFS('Filter Schedule'!$J$6:$J$155,'Filter Schedule'!$P$6:$P$155,$A16,'Filter Schedule'!$O$6:$O$155,"Due soon"))</f>
        <v/>
      </c>
      <c r="J16" s="17">
        <f>IF(OR($A16="",NOT(ISNUMBER($G16)),NOT(ISNUMBER($I16))),"",$G16-$I16)</f>
        <v/>
      </c>
      <c r="K16" s="10">
        <f>IF($A16="","",IF(OR(NOT(ISNUMBER($G16)),NOT(ISNUMBER($H16))),"Stock data missing",IF($G16&lt;$I16,"Short for planned changes",IF($G16-$I16&lt;$H16,"Below reorder point","OK"))))</f>
        <v/>
      </c>
      <c r="L16" s="17">
        <f>IF(OR($A16="",NOT(ISNUMBER($G16)),NOT(ISNUMBER($H16)),NOT(ISNUMBER($I16))),"",MAX($I16+$H16-$G16,0))</f>
        <v/>
      </c>
      <c r="M16" s="5" t="n"/>
    </row>
    <row r="17" ht="24" customHeight="1">
      <c r="A17" s="10">
        <f>IF(OR(COUNT($B17:$E17)&lt;4,$F17=""),"",TEXT($B17,"0.##")&amp;" x "&amp;TEXT($C17,"0.##")&amp;" x "&amp;TEXT($D17,"0.##")&amp;" inches, MERV "&amp;TEXT($E17,"0")&amp;", "&amp;$F17)</f>
        <v/>
      </c>
      <c r="B17" s="27" t="n"/>
      <c r="C17" s="27" t="n"/>
      <c r="D17" s="27" t="n"/>
      <c r="E17" s="14" t="n"/>
      <c r="F17" s="5" t="n"/>
      <c r="G17" s="14" t="n"/>
      <c r="H17" s="14" t="n"/>
      <c r="I17" s="17">
        <f>IF($A17="","",SUMIFS('Filter Schedule'!$J$6:$J$155,'Filter Schedule'!$P$6:$P$155,$A17,'Filter Schedule'!$O$6:$O$155,"Overdue")+SUMIFS('Filter Schedule'!$J$6:$J$155,'Filter Schedule'!$P$6:$P$155,$A17,'Filter Schedule'!$O$6:$O$155,"Due today")+SUMIFS('Filter Schedule'!$J$6:$J$155,'Filter Schedule'!$P$6:$P$155,$A17,'Filter Schedule'!$O$6:$O$155,"Due soon"))</f>
        <v/>
      </c>
      <c r="J17" s="17">
        <f>IF(OR($A17="",NOT(ISNUMBER($G17)),NOT(ISNUMBER($I17))),"",$G17-$I17)</f>
        <v/>
      </c>
      <c r="K17" s="10">
        <f>IF($A17="","",IF(OR(NOT(ISNUMBER($G17)),NOT(ISNUMBER($H17))),"Stock data missing",IF($G17&lt;$I17,"Short for planned changes",IF($G17-$I17&lt;$H17,"Below reorder point","OK"))))</f>
        <v/>
      </c>
      <c r="L17" s="17">
        <f>IF(OR($A17="",NOT(ISNUMBER($G17)),NOT(ISNUMBER($H17)),NOT(ISNUMBER($I17))),"",MAX($I17+$H17-$G17,0))</f>
        <v/>
      </c>
      <c r="M17" s="5" t="n"/>
    </row>
    <row r="18" ht="24" customHeight="1">
      <c r="A18" s="10">
        <f>IF(OR(COUNT($B18:$E18)&lt;4,$F18=""),"",TEXT($B18,"0.##")&amp;" x "&amp;TEXT($C18,"0.##")&amp;" x "&amp;TEXT($D18,"0.##")&amp;" inches, MERV "&amp;TEXT($E18,"0")&amp;", "&amp;$F18)</f>
        <v/>
      </c>
      <c r="B18" s="27" t="n"/>
      <c r="C18" s="27" t="n"/>
      <c r="D18" s="27" t="n"/>
      <c r="E18" s="14" t="n"/>
      <c r="F18" s="5" t="n"/>
      <c r="G18" s="14" t="n"/>
      <c r="H18" s="14" t="n"/>
      <c r="I18" s="17">
        <f>IF($A18="","",SUMIFS('Filter Schedule'!$J$6:$J$155,'Filter Schedule'!$P$6:$P$155,$A18,'Filter Schedule'!$O$6:$O$155,"Overdue")+SUMIFS('Filter Schedule'!$J$6:$J$155,'Filter Schedule'!$P$6:$P$155,$A18,'Filter Schedule'!$O$6:$O$155,"Due today")+SUMIFS('Filter Schedule'!$J$6:$J$155,'Filter Schedule'!$P$6:$P$155,$A18,'Filter Schedule'!$O$6:$O$155,"Due soon"))</f>
        <v/>
      </c>
      <c r="J18" s="17">
        <f>IF(OR($A18="",NOT(ISNUMBER($G18)),NOT(ISNUMBER($I18))),"",$G18-$I18)</f>
        <v/>
      </c>
      <c r="K18" s="10">
        <f>IF($A18="","",IF(OR(NOT(ISNUMBER($G18)),NOT(ISNUMBER($H18))),"Stock data missing",IF($G18&lt;$I18,"Short for planned changes",IF($G18-$I18&lt;$H18,"Below reorder point","OK"))))</f>
        <v/>
      </c>
      <c r="L18" s="17">
        <f>IF(OR($A18="",NOT(ISNUMBER($G18)),NOT(ISNUMBER($H18)),NOT(ISNUMBER($I18))),"",MAX($I18+$H18-$G18,0))</f>
        <v/>
      </c>
      <c r="M18" s="5" t="n"/>
    </row>
    <row r="19" ht="24" customHeight="1">
      <c r="A19" s="10">
        <f>IF(OR(COUNT($B19:$E19)&lt;4,$F19=""),"",TEXT($B19,"0.##")&amp;" x "&amp;TEXT($C19,"0.##")&amp;" x "&amp;TEXT($D19,"0.##")&amp;" inches, MERV "&amp;TEXT($E19,"0")&amp;", "&amp;$F19)</f>
        <v/>
      </c>
      <c r="B19" s="27" t="n"/>
      <c r="C19" s="27" t="n"/>
      <c r="D19" s="27" t="n"/>
      <c r="E19" s="14" t="n"/>
      <c r="F19" s="5" t="n"/>
      <c r="G19" s="14" t="n"/>
      <c r="H19" s="14" t="n"/>
      <c r="I19" s="17">
        <f>IF($A19="","",SUMIFS('Filter Schedule'!$J$6:$J$155,'Filter Schedule'!$P$6:$P$155,$A19,'Filter Schedule'!$O$6:$O$155,"Overdue")+SUMIFS('Filter Schedule'!$J$6:$J$155,'Filter Schedule'!$P$6:$P$155,$A19,'Filter Schedule'!$O$6:$O$155,"Due today")+SUMIFS('Filter Schedule'!$J$6:$J$155,'Filter Schedule'!$P$6:$P$155,$A19,'Filter Schedule'!$O$6:$O$155,"Due soon"))</f>
        <v/>
      </c>
      <c r="J19" s="17">
        <f>IF(OR($A19="",NOT(ISNUMBER($G19)),NOT(ISNUMBER($I19))),"",$G19-$I19)</f>
        <v/>
      </c>
      <c r="K19" s="10">
        <f>IF($A19="","",IF(OR(NOT(ISNUMBER($G19)),NOT(ISNUMBER($H19))),"Stock data missing",IF($G19&lt;$I19,"Short for planned changes",IF($G19-$I19&lt;$H19,"Below reorder point","OK"))))</f>
        <v/>
      </c>
      <c r="L19" s="17">
        <f>IF(OR($A19="",NOT(ISNUMBER($G19)),NOT(ISNUMBER($H19)),NOT(ISNUMBER($I19))),"",MAX($I19+$H19-$G19,0))</f>
        <v/>
      </c>
      <c r="M19" s="5" t="n"/>
    </row>
    <row r="20" ht="24" customHeight="1">
      <c r="A20" s="10">
        <f>IF(OR(COUNT($B20:$E20)&lt;4,$F20=""),"",TEXT($B20,"0.##")&amp;" x "&amp;TEXT($C20,"0.##")&amp;" x "&amp;TEXT($D20,"0.##")&amp;" inches, MERV "&amp;TEXT($E20,"0")&amp;", "&amp;$F20)</f>
        <v/>
      </c>
      <c r="B20" s="27" t="n"/>
      <c r="C20" s="27" t="n"/>
      <c r="D20" s="27" t="n"/>
      <c r="E20" s="14" t="n"/>
      <c r="F20" s="5" t="n"/>
      <c r="G20" s="14" t="n"/>
      <c r="H20" s="14" t="n"/>
      <c r="I20" s="17">
        <f>IF($A20="","",SUMIFS('Filter Schedule'!$J$6:$J$155,'Filter Schedule'!$P$6:$P$155,$A20,'Filter Schedule'!$O$6:$O$155,"Overdue")+SUMIFS('Filter Schedule'!$J$6:$J$155,'Filter Schedule'!$P$6:$P$155,$A20,'Filter Schedule'!$O$6:$O$155,"Due today")+SUMIFS('Filter Schedule'!$J$6:$J$155,'Filter Schedule'!$P$6:$P$155,$A20,'Filter Schedule'!$O$6:$O$155,"Due soon"))</f>
        <v/>
      </c>
      <c r="J20" s="17">
        <f>IF(OR($A20="",NOT(ISNUMBER($G20)),NOT(ISNUMBER($I20))),"",$G20-$I20)</f>
        <v/>
      </c>
      <c r="K20" s="10">
        <f>IF($A20="","",IF(OR(NOT(ISNUMBER($G20)),NOT(ISNUMBER($H20))),"Stock data missing",IF($G20&lt;$I20,"Short for planned changes",IF($G20-$I20&lt;$H20,"Below reorder point","OK"))))</f>
        <v/>
      </c>
      <c r="L20" s="17">
        <f>IF(OR($A20="",NOT(ISNUMBER($G20)),NOT(ISNUMBER($H20)),NOT(ISNUMBER($I20))),"",MAX($I20+$H20-$G20,0))</f>
        <v/>
      </c>
      <c r="M20" s="5" t="n"/>
    </row>
    <row r="21" ht="24" customHeight="1">
      <c r="A21" s="10">
        <f>IF(OR(COUNT($B21:$E21)&lt;4,$F21=""),"",TEXT($B21,"0.##")&amp;" x "&amp;TEXT($C21,"0.##")&amp;" x "&amp;TEXT($D21,"0.##")&amp;" inches, MERV "&amp;TEXT($E21,"0")&amp;", "&amp;$F21)</f>
        <v/>
      </c>
      <c r="B21" s="27" t="n"/>
      <c r="C21" s="27" t="n"/>
      <c r="D21" s="27" t="n"/>
      <c r="E21" s="14" t="n"/>
      <c r="F21" s="5" t="n"/>
      <c r="G21" s="14" t="n"/>
      <c r="H21" s="14" t="n"/>
      <c r="I21" s="17">
        <f>IF($A21="","",SUMIFS('Filter Schedule'!$J$6:$J$155,'Filter Schedule'!$P$6:$P$155,$A21,'Filter Schedule'!$O$6:$O$155,"Overdue")+SUMIFS('Filter Schedule'!$J$6:$J$155,'Filter Schedule'!$P$6:$P$155,$A21,'Filter Schedule'!$O$6:$O$155,"Due today")+SUMIFS('Filter Schedule'!$J$6:$J$155,'Filter Schedule'!$P$6:$P$155,$A21,'Filter Schedule'!$O$6:$O$155,"Due soon"))</f>
        <v/>
      </c>
      <c r="J21" s="17">
        <f>IF(OR($A21="",NOT(ISNUMBER($G21)),NOT(ISNUMBER($I21))),"",$G21-$I21)</f>
        <v/>
      </c>
      <c r="K21" s="10">
        <f>IF($A21="","",IF(OR(NOT(ISNUMBER($G21)),NOT(ISNUMBER($H21))),"Stock data missing",IF($G21&lt;$I21,"Short for planned changes",IF($G21-$I21&lt;$H21,"Below reorder point","OK"))))</f>
        <v/>
      </c>
      <c r="L21" s="17">
        <f>IF(OR($A21="",NOT(ISNUMBER($G21)),NOT(ISNUMBER($H21)),NOT(ISNUMBER($I21))),"",MAX($I21+$H21-$G21,0))</f>
        <v/>
      </c>
      <c r="M21" s="5" t="n"/>
    </row>
    <row r="22" ht="24" customHeight="1">
      <c r="A22" s="10">
        <f>IF(OR(COUNT($B22:$E22)&lt;4,$F22=""),"",TEXT($B22,"0.##")&amp;" x "&amp;TEXT($C22,"0.##")&amp;" x "&amp;TEXT($D22,"0.##")&amp;" inches, MERV "&amp;TEXT($E22,"0")&amp;", "&amp;$F22)</f>
        <v/>
      </c>
      <c r="B22" s="27" t="n"/>
      <c r="C22" s="27" t="n"/>
      <c r="D22" s="27" t="n"/>
      <c r="E22" s="14" t="n"/>
      <c r="F22" s="5" t="n"/>
      <c r="G22" s="14" t="n"/>
      <c r="H22" s="14" t="n"/>
      <c r="I22" s="17">
        <f>IF($A22="","",SUMIFS('Filter Schedule'!$J$6:$J$155,'Filter Schedule'!$P$6:$P$155,$A22,'Filter Schedule'!$O$6:$O$155,"Overdue")+SUMIFS('Filter Schedule'!$J$6:$J$155,'Filter Schedule'!$P$6:$P$155,$A22,'Filter Schedule'!$O$6:$O$155,"Due today")+SUMIFS('Filter Schedule'!$J$6:$J$155,'Filter Schedule'!$P$6:$P$155,$A22,'Filter Schedule'!$O$6:$O$155,"Due soon"))</f>
        <v/>
      </c>
      <c r="J22" s="17">
        <f>IF(OR($A22="",NOT(ISNUMBER($G22)),NOT(ISNUMBER($I22))),"",$G22-$I22)</f>
        <v/>
      </c>
      <c r="K22" s="10">
        <f>IF($A22="","",IF(OR(NOT(ISNUMBER($G22)),NOT(ISNUMBER($H22))),"Stock data missing",IF($G22&lt;$I22,"Short for planned changes",IF($G22-$I22&lt;$H22,"Below reorder point","OK"))))</f>
        <v/>
      </c>
      <c r="L22" s="17">
        <f>IF(OR($A22="",NOT(ISNUMBER($G22)),NOT(ISNUMBER($H22)),NOT(ISNUMBER($I22))),"",MAX($I22+$H22-$G22,0))</f>
        <v/>
      </c>
      <c r="M22" s="5" t="n"/>
    </row>
    <row r="23" ht="24" customHeight="1">
      <c r="A23" s="10">
        <f>IF(OR(COUNT($B23:$E23)&lt;4,$F23=""),"",TEXT($B23,"0.##")&amp;" x "&amp;TEXT($C23,"0.##")&amp;" x "&amp;TEXT($D23,"0.##")&amp;" inches, MERV "&amp;TEXT($E23,"0")&amp;", "&amp;$F23)</f>
        <v/>
      </c>
      <c r="B23" s="27" t="n"/>
      <c r="C23" s="27" t="n"/>
      <c r="D23" s="27" t="n"/>
      <c r="E23" s="14" t="n"/>
      <c r="F23" s="5" t="n"/>
      <c r="G23" s="14" t="n"/>
      <c r="H23" s="14" t="n"/>
      <c r="I23" s="17">
        <f>IF($A23="","",SUMIFS('Filter Schedule'!$J$6:$J$155,'Filter Schedule'!$P$6:$P$155,$A23,'Filter Schedule'!$O$6:$O$155,"Overdue")+SUMIFS('Filter Schedule'!$J$6:$J$155,'Filter Schedule'!$P$6:$P$155,$A23,'Filter Schedule'!$O$6:$O$155,"Due today")+SUMIFS('Filter Schedule'!$J$6:$J$155,'Filter Schedule'!$P$6:$P$155,$A23,'Filter Schedule'!$O$6:$O$155,"Due soon"))</f>
        <v/>
      </c>
      <c r="J23" s="17">
        <f>IF(OR($A23="",NOT(ISNUMBER($G23)),NOT(ISNUMBER($I23))),"",$G23-$I23)</f>
        <v/>
      </c>
      <c r="K23" s="10">
        <f>IF($A23="","",IF(OR(NOT(ISNUMBER($G23)),NOT(ISNUMBER($H23))),"Stock data missing",IF($G23&lt;$I23,"Short for planned changes",IF($G23-$I23&lt;$H23,"Below reorder point","OK"))))</f>
        <v/>
      </c>
      <c r="L23" s="17">
        <f>IF(OR($A23="",NOT(ISNUMBER($G23)),NOT(ISNUMBER($H23)),NOT(ISNUMBER($I23))),"",MAX($I23+$H23-$G23,0))</f>
        <v/>
      </c>
      <c r="M23" s="5" t="n"/>
    </row>
    <row r="24" ht="24" customHeight="1">
      <c r="A24" s="10">
        <f>IF(OR(COUNT($B24:$E24)&lt;4,$F24=""),"",TEXT($B24,"0.##")&amp;" x "&amp;TEXT($C24,"0.##")&amp;" x "&amp;TEXT($D24,"0.##")&amp;" inches, MERV "&amp;TEXT($E24,"0")&amp;", "&amp;$F24)</f>
        <v/>
      </c>
      <c r="B24" s="27" t="n"/>
      <c r="C24" s="27" t="n"/>
      <c r="D24" s="27" t="n"/>
      <c r="E24" s="14" t="n"/>
      <c r="F24" s="5" t="n"/>
      <c r="G24" s="14" t="n"/>
      <c r="H24" s="14" t="n"/>
      <c r="I24" s="17">
        <f>IF($A24="","",SUMIFS('Filter Schedule'!$J$6:$J$155,'Filter Schedule'!$P$6:$P$155,$A24,'Filter Schedule'!$O$6:$O$155,"Overdue")+SUMIFS('Filter Schedule'!$J$6:$J$155,'Filter Schedule'!$P$6:$P$155,$A24,'Filter Schedule'!$O$6:$O$155,"Due today")+SUMIFS('Filter Schedule'!$J$6:$J$155,'Filter Schedule'!$P$6:$P$155,$A24,'Filter Schedule'!$O$6:$O$155,"Due soon"))</f>
        <v/>
      </c>
      <c r="J24" s="17">
        <f>IF(OR($A24="",NOT(ISNUMBER($G24)),NOT(ISNUMBER($I24))),"",$G24-$I24)</f>
        <v/>
      </c>
      <c r="K24" s="10">
        <f>IF($A24="","",IF(OR(NOT(ISNUMBER($G24)),NOT(ISNUMBER($H24))),"Stock data missing",IF($G24&lt;$I24,"Short for planned changes",IF($G24-$I24&lt;$H24,"Below reorder point","OK"))))</f>
        <v/>
      </c>
      <c r="L24" s="17">
        <f>IF(OR($A24="",NOT(ISNUMBER($G24)),NOT(ISNUMBER($H24)),NOT(ISNUMBER($I24))),"",MAX($I24+$H24-$G24,0))</f>
        <v/>
      </c>
      <c r="M24" s="5" t="n"/>
    </row>
    <row r="25" ht="24" customHeight="1">
      <c r="A25" s="10">
        <f>IF(OR(COUNT($B25:$E25)&lt;4,$F25=""),"",TEXT($B25,"0.##")&amp;" x "&amp;TEXT($C25,"0.##")&amp;" x "&amp;TEXT($D25,"0.##")&amp;" inches, MERV "&amp;TEXT($E25,"0")&amp;", "&amp;$F25)</f>
        <v/>
      </c>
      <c r="B25" s="27" t="n"/>
      <c r="C25" s="27" t="n"/>
      <c r="D25" s="27" t="n"/>
      <c r="E25" s="14" t="n"/>
      <c r="F25" s="5" t="n"/>
      <c r="G25" s="14" t="n"/>
      <c r="H25" s="14" t="n"/>
      <c r="I25" s="17">
        <f>IF($A25="","",SUMIFS('Filter Schedule'!$J$6:$J$155,'Filter Schedule'!$P$6:$P$155,$A25,'Filter Schedule'!$O$6:$O$155,"Overdue")+SUMIFS('Filter Schedule'!$J$6:$J$155,'Filter Schedule'!$P$6:$P$155,$A25,'Filter Schedule'!$O$6:$O$155,"Due today")+SUMIFS('Filter Schedule'!$J$6:$J$155,'Filter Schedule'!$P$6:$P$155,$A25,'Filter Schedule'!$O$6:$O$155,"Due soon"))</f>
        <v/>
      </c>
      <c r="J25" s="17">
        <f>IF(OR($A25="",NOT(ISNUMBER($G25)),NOT(ISNUMBER($I25))),"",$G25-$I25)</f>
        <v/>
      </c>
      <c r="K25" s="10">
        <f>IF($A25="","",IF(OR(NOT(ISNUMBER($G25)),NOT(ISNUMBER($H25))),"Stock data missing",IF($G25&lt;$I25,"Short for planned changes",IF($G25-$I25&lt;$H25,"Below reorder point","OK"))))</f>
        <v/>
      </c>
      <c r="L25" s="17">
        <f>IF(OR($A25="",NOT(ISNUMBER($G25)),NOT(ISNUMBER($H25)),NOT(ISNUMBER($I25))),"",MAX($I25+$H25-$G25,0))</f>
        <v/>
      </c>
      <c r="M25" s="5" t="n"/>
    </row>
    <row r="26" ht="24" customHeight="1">
      <c r="A26" s="10">
        <f>IF(OR(COUNT($B26:$E26)&lt;4,$F26=""),"",TEXT($B26,"0.##")&amp;" x "&amp;TEXT($C26,"0.##")&amp;" x "&amp;TEXT($D26,"0.##")&amp;" inches, MERV "&amp;TEXT($E26,"0")&amp;", "&amp;$F26)</f>
        <v/>
      </c>
      <c r="B26" s="27" t="n"/>
      <c r="C26" s="27" t="n"/>
      <c r="D26" s="27" t="n"/>
      <c r="E26" s="14" t="n"/>
      <c r="F26" s="5" t="n"/>
      <c r="G26" s="14" t="n"/>
      <c r="H26" s="14" t="n"/>
      <c r="I26" s="17">
        <f>IF($A26="","",SUMIFS('Filter Schedule'!$J$6:$J$155,'Filter Schedule'!$P$6:$P$155,$A26,'Filter Schedule'!$O$6:$O$155,"Overdue")+SUMIFS('Filter Schedule'!$J$6:$J$155,'Filter Schedule'!$P$6:$P$155,$A26,'Filter Schedule'!$O$6:$O$155,"Due today")+SUMIFS('Filter Schedule'!$J$6:$J$155,'Filter Schedule'!$P$6:$P$155,$A26,'Filter Schedule'!$O$6:$O$155,"Due soon"))</f>
        <v/>
      </c>
      <c r="J26" s="17">
        <f>IF(OR($A26="",NOT(ISNUMBER($G26)),NOT(ISNUMBER($I26))),"",$G26-$I26)</f>
        <v/>
      </c>
      <c r="K26" s="10">
        <f>IF($A26="","",IF(OR(NOT(ISNUMBER($G26)),NOT(ISNUMBER($H26))),"Stock data missing",IF($G26&lt;$I26,"Short for planned changes",IF($G26-$I26&lt;$H26,"Below reorder point","OK"))))</f>
        <v/>
      </c>
      <c r="L26" s="17">
        <f>IF(OR($A26="",NOT(ISNUMBER($G26)),NOT(ISNUMBER($H26)),NOT(ISNUMBER($I26))),"",MAX($I26+$H26-$G26,0))</f>
        <v/>
      </c>
      <c r="M26" s="5" t="n"/>
    </row>
    <row r="27" ht="24" customHeight="1">
      <c r="A27" s="10">
        <f>IF(OR(COUNT($B27:$E27)&lt;4,$F27=""),"",TEXT($B27,"0.##")&amp;" x "&amp;TEXT($C27,"0.##")&amp;" x "&amp;TEXT($D27,"0.##")&amp;" inches, MERV "&amp;TEXT($E27,"0")&amp;", "&amp;$F27)</f>
        <v/>
      </c>
      <c r="B27" s="27" t="n"/>
      <c r="C27" s="27" t="n"/>
      <c r="D27" s="27" t="n"/>
      <c r="E27" s="14" t="n"/>
      <c r="F27" s="5" t="n"/>
      <c r="G27" s="14" t="n"/>
      <c r="H27" s="14" t="n"/>
      <c r="I27" s="17">
        <f>IF($A27="","",SUMIFS('Filter Schedule'!$J$6:$J$155,'Filter Schedule'!$P$6:$P$155,$A27,'Filter Schedule'!$O$6:$O$155,"Overdue")+SUMIFS('Filter Schedule'!$J$6:$J$155,'Filter Schedule'!$P$6:$P$155,$A27,'Filter Schedule'!$O$6:$O$155,"Due today")+SUMIFS('Filter Schedule'!$J$6:$J$155,'Filter Schedule'!$P$6:$P$155,$A27,'Filter Schedule'!$O$6:$O$155,"Due soon"))</f>
        <v/>
      </c>
      <c r="J27" s="17">
        <f>IF(OR($A27="",NOT(ISNUMBER($G27)),NOT(ISNUMBER($I27))),"",$G27-$I27)</f>
        <v/>
      </c>
      <c r="K27" s="10">
        <f>IF($A27="","",IF(OR(NOT(ISNUMBER($G27)),NOT(ISNUMBER($H27))),"Stock data missing",IF($G27&lt;$I27,"Short for planned changes",IF($G27-$I27&lt;$H27,"Below reorder point","OK"))))</f>
        <v/>
      </c>
      <c r="L27" s="17">
        <f>IF(OR($A27="",NOT(ISNUMBER($G27)),NOT(ISNUMBER($H27)),NOT(ISNUMBER($I27))),"",MAX($I27+$H27-$G27,0))</f>
        <v/>
      </c>
      <c r="M27" s="5" t="n"/>
    </row>
    <row r="28" ht="24" customHeight="1">
      <c r="A28" s="10">
        <f>IF(OR(COUNT($B28:$E28)&lt;4,$F28=""),"",TEXT($B28,"0.##")&amp;" x "&amp;TEXT($C28,"0.##")&amp;" x "&amp;TEXT($D28,"0.##")&amp;" inches, MERV "&amp;TEXT($E28,"0")&amp;", "&amp;$F28)</f>
        <v/>
      </c>
      <c r="B28" s="27" t="n"/>
      <c r="C28" s="27" t="n"/>
      <c r="D28" s="27" t="n"/>
      <c r="E28" s="14" t="n"/>
      <c r="F28" s="5" t="n"/>
      <c r="G28" s="14" t="n"/>
      <c r="H28" s="14" t="n"/>
      <c r="I28" s="17">
        <f>IF($A28="","",SUMIFS('Filter Schedule'!$J$6:$J$155,'Filter Schedule'!$P$6:$P$155,$A28,'Filter Schedule'!$O$6:$O$155,"Overdue")+SUMIFS('Filter Schedule'!$J$6:$J$155,'Filter Schedule'!$P$6:$P$155,$A28,'Filter Schedule'!$O$6:$O$155,"Due today")+SUMIFS('Filter Schedule'!$J$6:$J$155,'Filter Schedule'!$P$6:$P$155,$A28,'Filter Schedule'!$O$6:$O$155,"Due soon"))</f>
        <v/>
      </c>
      <c r="J28" s="17">
        <f>IF(OR($A28="",NOT(ISNUMBER($G28)),NOT(ISNUMBER($I28))),"",$G28-$I28)</f>
        <v/>
      </c>
      <c r="K28" s="10">
        <f>IF($A28="","",IF(OR(NOT(ISNUMBER($G28)),NOT(ISNUMBER($H28))),"Stock data missing",IF($G28&lt;$I28,"Short for planned changes",IF($G28-$I28&lt;$H28,"Below reorder point","OK"))))</f>
        <v/>
      </c>
      <c r="L28" s="17">
        <f>IF(OR($A28="",NOT(ISNUMBER($G28)),NOT(ISNUMBER($H28)),NOT(ISNUMBER($I28))),"",MAX($I28+$H28-$G28,0))</f>
        <v/>
      </c>
      <c r="M28" s="5" t="n"/>
    </row>
    <row r="29" ht="24" customHeight="1">
      <c r="A29" s="10">
        <f>IF(OR(COUNT($B29:$E29)&lt;4,$F29=""),"",TEXT($B29,"0.##")&amp;" x "&amp;TEXT($C29,"0.##")&amp;" x "&amp;TEXT($D29,"0.##")&amp;" inches, MERV "&amp;TEXT($E29,"0")&amp;", "&amp;$F29)</f>
        <v/>
      </c>
      <c r="B29" s="27" t="n"/>
      <c r="C29" s="27" t="n"/>
      <c r="D29" s="27" t="n"/>
      <c r="E29" s="14" t="n"/>
      <c r="F29" s="5" t="n"/>
      <c r="G29" s="14" t="n"/>
      <c r="H29" s="14" t="n"/>
      <c r="I29" s="17">
        <f>IF($A29="","",SUMIFS('Filter Schedule'!$J$6:$J$155,'Filter Schedule'!$P$6:$P$155,$A29,'Filter Schedule'!$O$6:$O$155,"Overdue")+SUMIFS('Filter Schedule'!$J$6:$J$155,'Filter Schedule'!$P$6:$P$155,$A29,'Filter Schedule'!$O$6:$O$155,"Due today")+SUMIFS('Filter Schedule'!$J$6:$J$155,'Filter Schedule'!$P$6:$P$155,$A29,'Filter Schedule'!$O$6:$O$155,"Due soon"))</f>
        <v/>
      </c>
      <c r="J29" s="17">
        <f>IF(OR($A29="",NOT(ISNUMBER($G29)),NOT(ISNUMBER($I29))),"",$G29-$I29)</f>
        <v/>
      </c>
      <c r="K29" s="10">
        <f>IF($A29="","",IF(OR(NOT(ISNUMBER($G29)),NOT(ISNUMBER($H29))),"Stock data missing",IF($G29&lt;$I29,"Short for planned changes",IF($G29-$I29&lt;$H29,"Below reorder point","OK"))))</f>
        <v/>
      </c>
      <c r="L29" s="17">
        <f>IF(OR($A29="",NOT(ISNUMBER($G29)),NOT(ISNUMBER($H29)),NOT(ISNUMBER($I29))),"",MAX($I29+$H29-$G29,0))</f>
        <v/>
      </c>
      <c r="M29" s="5" t="n"/>
    </row>
    <row r="30" ht="24" customHeight="1">
      <c r="A30" s="10">
        <f>IF(OR(COUNT($B30:$E30)&lt;4,$F30=""),"",TEXT($B30,"0.##")&amp;" x "&amp;TEXT($C30,"0.##")&amp;" x "&amp;TEXT($D30,"0.##")&amp;" inches, MERV "&amp;TEXT($E30,"0")&amp;", "&amp;$F30)</f>
        <v/>
      </c>
      <c r="B30" s="27" t="n"/>
      <c r="C30" s="27" t="n"/>
      <c r="D30" s="27" t="n"/>
      <c r="E30" s="14" t="n"/>
      <c r="F30" s="5" t="n"/>
      <c r="G30" s="14" t="n"/>
      <c r="H30" s="14" t="n"/>
      <c r="I30" s="17">
        <f>IF($A30="","",SUMIFS('Filter Schedule'!$J$6:$J$155,'Filter Schedule'!$P$6:$P$155,$A30,'Filter Schedule'!$O$6:$O$155,"Overdue")+SUMIFS('Filter Schedule'!$J$6:$J$155,'Filter Schedule'!$P$6:$P$155,$A30,'Filter Schedule'!$O$6:$O$155,"Due today")+SUMIFS('Filter Schedule'!$J$6:$J$155,'Filter Schedule'!$P$6:$P$155,$A30,'Filter Schedule'!$O$6:$O$155,"Due soon"))</f>
        <v/>
      </c>
      <c r="J30" s="17">
        <f>IF(OR($A30="",NOT(ISNUMBER($G30)),NOT(ISNUMBER($I30))),"",$G30-$I30)</f>
        <v/>
      </c>
      <c r="K30" s="10">
        <f>IF($A30="","",IF(OR(NOT(ISNUMBER($G30)),NOT(ISNUMBER($H30))),"Stock data missing",IF($G30&lt;$I30,"Short for planned changes",IF($G30-$I30&lt;$H30,"Below reorder point","OK"))))</f>
        <v/>
      </c>
      <c r="L30" s="17">
        <f>IF(OR($A30="",NOT(ISNUMBER($G30)),NOT(ISNUMBER($H30)),NOT(ISNUMBER($I30))),"",MAX($I30+$H30-$G30,0))</f>
        <v/>
      </c>
      <c r="M30" s="5" t="n"/>
    </row>
    <row r="31" ht="24" customHeight="1">
      <c r="A31" s="10">
        <f>IF(OR(COUNT($B31:$E31)&lt;4,$F31=""),"",TEXT($B31,"0.##")&amp;" x "&amp;TEXT($C31,"0.##")&amp;" x "&amp;TEXT($D31,"0.##")&amp;" inches, MERV "&amp;TEXT($E31,"0")&amp;", "&amp;$F31)</f>
        <v/>
      </c>
      <c r="B31" s="27" t="n"/>
      <c r="C31" s="27" t="n"/>
      <c r="D31" s="27" t="n"/>
      <c r="E31" s="14" t="n"/>
      <c r="F31" s="5" t="n"/>
      <c r="G31" s="14" t="n"/>
      <c r="H31" s="14" t="n"/>
      <c r="I31" s="17">
        <f>IF($A31="","",SUMIFS('Filter Schedule'!$J$6:$J$155,'Filter Schedule'!$P$6:$P$155,$A31,'Filter Schedule'!$O$6:$O$155,"Overdue")+SUMIFS('Filter Schedule'!$J$6:$J$155,'Filter Schedule'!$P$6:$P$155,$A31,'Filter Schedule'!$O$6:$O$155,"Due today")+SUMIFS('Filter Schedule'!$J$6:$J$155,'Filter Schedule'!$P$6:$P$155,$A31,'Filter Schedule'!$O$6:$O$155,"Due soon"))</f>
        <v/>
      </c>
      <c r="J31" s="17">
        <f>IF(OR($A31="",NOT(ISNUMBER($G31)),NOT(ISNUMBER($I31))),"",$G31-$I31)</f>
        <v/>
      </c>
      <c r="K31" s="10">
        <f>IF($A31="","",IF(OR(NOT(ISNUMBER($G31)),NOT(ISNUMBER($H31))),"Stock data missing",IF($G31&lt;$I31,"Short for planned changes",IF($G31-$I31&lt;$H31,"Below reorder point","OK"))))</f>
        <v/>
      </c>
      <c r="L31" s="17">
        <f>IF(OR($A31="",NOT(ISNUMBER($G31)),NOT(ISNUMBER($H31)),NOT(ISNUMBER($I31))),"",MAX($I31+$H31-$G31,0))</f>
        <v/>
      </c>
      <c r="M31" s="5" t="n"/>
    </row>
    <row r="32" ht="24" customHeight="1">
      <c r="A32" s="10">
        <f>IF(OR(COUNT($B32:$E32)&lt;4,$F32=""),"",TEXT($B32,"0.##")&amp;" x "&amp;TEXT($C32,"0.##")&amp;" x "&amp;TEXT($D32,"0.##")&amp;" inches, MERV "&amp;TEXT($E32,"0")&amp;", "&amp;$F32)</f>
        <v/>
      </c>
      <c r="B32" s="27" t="n"/>
      <c r="C32" s="27" t="n"/>
      <c r="D32" s="27" t="n"/>
      <c r="E32" s="14" t="n"/>
      <c r="F32" s="5" t="n"/>
      <c r="G32" s="14" t="n"/>
      <c r="H32" s="14" t="n"/>
      <c r="I32" s="17">
        <f>IF($A32="","",SUMIFS('Filter Schedule'!$J$6:$J$155,'Filter Schedule'!$P$6:$P$155,$A32,'Filter Schedule'!$O$6:$O$155,"Overdue")+SUMIFS('Filter Schedule'!$J$6:$J$155,'Filter Schedule'!$P$6:$P$155,$A32,'Filter Schedule'!$O$6:$O$155,"Due today")+SUMIFS('Filter Schedule'!$J$6:$J$155,'Filter Schedule'!$P$6:$P$155,$A32,'Filter Schedule'!$O$6:$O$155,"Due soon"))</f>
        <v/>
      </c>
      <c r="J32" s="17">
        <f>IF(OR($A32="",NOT(ISNUMBER($G32)),NOT(ISNUMBER($I32))),"",$G32-$I32)</f>
        <v/>
      </c>
      <c r="K32" s="10">
        <f>IF($A32="","",IF(OR(NOT(ISNUMBER($G32)),NOT(ISNUMBER($H32))),"Stock data missing",IF($G32&lt;$I32,"Short for planned changes",IF($G32-$I32&lt;$H32,"Below reorder point","OK"))))</f>
        <v/>
      </c>
      <c r="L32" s="17">
        <f>IF(OR($A32="",NOT(ISNUMBER($G32)),NOT(ISNUMBER($H32)),NOT(ISNUMBER($I32))),"",MAX($I32+$H32-$G32,0))</f>
        <v/>
      </c>
      <c r="M32" s="5" t="n"/>
    </row>
    <row r="33" ht="24" customHeight="1">
      <c r="A33" s="10">
        <f>IF(OR(COUNT($B33:$E33)&lt;4,$F33=""),"",TEXT($B33,"0.##")&amp;" x "&amp;TEXT($C33,"0.##")&amp;" x "&amp;TEXT($D33,"0.##")&amp;" inches, MERV "&amp;TEXT($E33,"0")&amp;", "&amp;$F33)</f>
        <v/>
      </c>
      <c r="B33" s="27" t="n"/>
      <c r="C33" s="27" t="n"/>
      <c r="D33" s="27" t="n"/>
      <c r="E33" s="14" t="n"/>
      <c r="F33" s="5" t="n"/>
      <c r="G33" s="14" t="n"/>
      <c r="H33" s="14" t="n"/>
      <c r="I33" s="17">
        <f>IF($A33="","",SUMIFS('Filter Schedule'!$J$6:$J$155,'Filter Schedule'!$P$6:$P$155,$A33,'Filter Schedule'!$O$6:$O$155,"Overdue")+SUMIFS('Filter Schedule'!$J$6:$J$155,'Filter Schedule'!$P$6:$P$155,$A33,'Filter Schedule'!$O$6:$O$155,"Due today")+SUMIFS('Filter Schedule'!$J$6:$J$155,'Filter Schedule'!$P$6:$P$155,$A33,'Filter Schedule'!$O$6:$O$155,"Due soon"))</f>
        <v/>
      </c>
      <c r="J33" s="17">
        <f>IF(OR($A33="",NOT(ISNUMBER($G33)),NOT(ISNUMBER($I33))),"",$G33-$I33)</f>
        <v/>
      </c>
      <c r="K33" s="10">
        <f>IF($A33="","",IF(OR(NOT(ISNUMBER($G33)),NOT(ISNUMBER($H33))),"Stock data missing",IF($G33&lt;$I33,"Short for planned changes",IF($G33-$I33&lt;$H33,"Below reorder point","OK"))))</f>
        <v/>
      </c>
      <c r="L33" s="17">
        <f>IF(OR($A33="",NOT(ISNUMBER($G33)),NOT(ISNUMBER($H33)),NOT(ISNUMBER($I33))),"",MAX($I33+$H33-$G33,0))</f>
        <v/>
      </c>
      <c r="M33" s="5" t="n"/>
    </row>
    <row r="34" ht="24" customHeight="1">
      <c r="A34" s="10">
        <f>IF(OR(COUNT($B34:$E34)&lt;4,$F34=""),"",TEXT($B34,"0.##")&amp;" x "&amp;TEXT($C34,"0.##")&amp;" x "&amp;TEXT($D34,"0.##")&amp;" inches, MERV "&amp;TEXT($E34,"0")&amp;", "&amp;$F34)</f>
        <v/>
      </c>
      <c r="B34" s="27" t="n"/>
      <c r="C34" s="27" t="n"/>
      <c r="D34" s="27" t="n"/>
      <c r="E34" s="14" t="n"/>
      <c r="F34" s="5" t="n"/>
      <c r="G34" s="14" t="n"/>
      <c r="H34" s="14" t="n"/>
      <c r="I34" s="17">
        <f>IF($A34="","",SUMIFS('Filter Schedule'!$J$6:$J$155,'Filter Schedule'!$P$6:$P$155,$A34,'Filter Schedule'!$O$6:$O$155,"Overdue")+SUMIFS('Filter Schedule'!$J$6:$J$155,'Filter Schedule'!$P$6:$P$155,$A34,'Filter Schedule'!$O$6:$O$155,"Due today")+SUMIFS('Filter Schedule'!$J$6:$J$155,'Filter Schedule'!$P$6:$P$155,$A34,'Filter Schedule'!$O$6:$O$155,"Due soon"))</f>
        <v/>
      </c>
      <c r="J34" s="17">
        <f>IF(OR($A34="",NOT(ISNUMBER($G34)),NOT(ISNUMBER($I34))),"",$G34-$I34)</f>
        <v/>
      </c>
      <c r="K34" s="10">
        <f>IF($A34="","",IF(OR(NOT(ISNUMBER($G34)),NOT(ISNUMBER($H34))),"Stock data missing",IF($G34&lt;$I34,"Short for planned changes",IF($G34-$I34&lt;$H34,"Below reorder point","OK"))))</f>
        <v/>
      </c>
      <c r="L34" s="17">
        <f>IF(OR($A34="",NOT(ISNUMBER($G34)),NOT(ISNUMBER($H34)),NOT(ISNUMBER($I34))),"",MAX($I34+$H34-$G34,0))</f>
        <v/>
      </c>
      <c r="M34" s="5" t="n"/>
    </row>
    <row r="35" ht="24" customHeight="1">
      <c r="A35" s="10">
        <f>IF(OR(COUNT($B35:$E35)&lt;4,$F35=""),"",TEXT($B35,"0.##")&amp;" x "&amp;TEXT($C35,"0.##")&amp;" x "&amp;TEXT($D35,"0.##")&amp;" inches, MERV "&amp;TEXT($E35,"0")&amp;", "&amp;$F35)</f>
        <v/>
      </c>
      <c r="B35" s="27" t="n"/>
      <c r="C35" s="27" t="n"/>
      <c r="D35" s="27" t="n"/>
      <c r="E35" s="14" t="n"/>
      <c r="F35" s="5" t="n"/>
      <c r="G35" s="14" t="n"/>
      <c r="H35" s="14" t="n"/>
      <c r="I35" s="17">
        <f>IF($A35="","",SUMIFS('Filter Schedule'!$J$6:$J$155,'Filter Schedule'!$P$6:$P$155,$A35,'Filter Schedule'!$O$6:$O$155,"Overdue")+SUMIFS('Filter Schedule'!$J$6:$J$155,'Filter Schedule'!$P$6:$P$155,$A35,'Filter Schedule'!$O$6:$O$155,"Due today")+SUMIFS('Filter Schedule'!$J$6:$J$155,'Filter Schedule'!$P$6:$P$155,$A35,'Filter Schedule'!$O$6:$O$155,"Due soon"))</f>
        <v/>
      </c>
      <c r="J35" s="17">
        <f>IF(OR($A35="",NOT(ISNUMBER($G35)),NOT(ISNUMBER($I35))),"",$G35-$I35)</f>
        <v/>
      </c>
      <c r="K35" s="10">
        <f>IF($A35="","",IF(OR(NOT(ISNUMBER($G35)),NOT(ISNUMBER($H35))),"Stock data missing",IF($G35&lt;$I35,"Short for planned changes",IF($G35-$I35&lt;$H35,"Below reorder point","OK"))))</f>
        <v/>
      </c>
      <c r="L35" s="17">
        <f>IF(OR($A35="",NOT(ISNUMBER($G35)),NOT(ISNUMBER($H35)),NOT(ISNUMBER($I35))),"",MAX($I35+$H35-$G35,0))</f>
        <v/>
      </c>
      <c r="M35" s="5" t="n"/>
    </row>
    <row r="36" ht="24" customHeight="1">
      <c r="A36" s="10">
        <f>IF(OR(COUNT($B36:$E36)&lt;4,$F36=""),"",TEXT($B36,"0.##")&amp;" x "&amp;TEXT($C36,"0.##")&amp;" x "&amp;TEXT($D36,"0.##")&amp;" inches, MERV "&amp;TEXT($E36,"0")&amp;", "&amp;$F36)</f>
        <v/>
      </c>
      <c r="B36" s="27" t="n"/>
      <c r="C36" s="27" t="n"/>
      <c r="D36" s="27" t="n"/>
      <c r="E36" s="14" t="n"/>
      <c r="F36" s="5" t="n"/>
      <c r="G36" s="14" t="n"/>
      <c r="H36" s="14" t="n"/>
      <c r="I36" s="17">
        <f>IF($A36="","",SUMIFS('Filter Schedule'!$J$6:$J$155,'Filter Schedule'!$P$6:$P$155,$A36,'Filter Schedule'!$O$6:$O$155,"Overdue")+SUMIFS('Filter Schedule'!$J$6:$J$155,'Filter Schedule'!$P$6:$P$155,$A36,'Filter Schedule'!$O$6:$O$155,"Due today")+SUMIFS('Filter Schedule'!$J$6:$J$155,'Filter Schedule'!$P$6:$P$155,$A36,'Filter Schedule'!$O$6:$O$155,"Due soon"))</f>
        <v/>
      </c>
      <c r="J36" s="17">
        <f>IF(OR($A36="",NOT(ISNUMBER($G36)),NOT(ISNUMBER($I36))),"",$G36-$I36)</f>
        <v/>
      </c>
      <c r="K36" s="10">
        <f>IF($A36="","",IF(OR(NOT(ISNUMBER($G36)),NOT(ISNUMBER($H36))),"Stock data missing",IF($G36&lt;$I36,"Short for planned changes",IF($G36-$I36&lt;$H36,"Below reorder point","OK"))))</f>
        <v/>
      </c>
      <c r="L36" s="17">
        <f>IF(OR($A36="",NOT(ISNUMBER($G36)),NOT(ISNUMBER($H36)),NOT(ISNUMBER($I36))),"",MAX($I36+$H36-$G36,0))</f>
        <v/>
      </c>
      <c r="M36" s="5" t="n"/>
    </row>
    <row r="37" ht="24" customHeight="1">
      <c r="A37" s="10">
        <f>IF(OR(COUNT($B37:$E37)&lt;4,$F37=""),"",TEXT($B37,"0.##")&amp;" x "&amp;TEXT($C37,"0.##")&amp;" x "&amp;TEXT($D37,"0.##")&amp;" inches, MERV "&amp;TEXT($E37,"0")&amp;", "&amp;$F37)</f>
        <v/>
      </c>
      <c r="B37" s="27" t="n"/>
      <c r="C37" s="27" t="n"/>
      <c r="D37" s="27" t="n"/>
      <c r="E37" s="14" t="n"/>
      <c r="F37" s="5" t="n"/>
      <c r="G37" s="14" t="n"/>
      <c r="H37" s="14" t="n"/>
      <c r="I37" s="17">
        <f>IF($A37="","",SUMIFS('Filter Schedule'!$J$6:$J$155,'Filter Schedule'!$P$6:$P$155,$A37,'Filter Schedule'!$O$6:$O$155,"Overdue")+SUMIFS('Filter Schedule'!$J$6:$J$155,'Filter Schedule'!$P$6:$P$155,$A37,'Filter Schedule'!$O$6:$O$155,"Due today")+SUMIFS('Filter Schedule'!$J$6:$J$155,'Filter Schedule'!$P$6:$P$155,$A37,'Filter Schedule'!$O$6:$O$155,"Due soon"))</f>
        <v/>
      </c>
      <c r="J37" s="17">
        <f>IF(OR($A37="",NOT(ISNUMBER($G37)),NOT(ISNUMBER($I37))),"",$G37-$I37)</f>
        <v/>
      </c>
      <c r="K37" s="10">
        <f>IF($A37="","",IF(OR(NOT(ISNUMBER($G37)),NOT(ISNUMBER($H37))),"Stock data missing",IF($G37&lt;$I37,"Short for planned changes",IF($G37-$I37&lt;$H37,"Below reorder point","OK"))))</f>
        <v/>
      </c>
      <c r="L37" s="17">
        <f>IF(OR($A37="",NOT(ISNUMBER($G37)),NOT(ISNUMBER($H37)),NOT(ISNUMBER($I37))),"",MAX($I37+$H37-$G37,0))</f>
        <v/>
      </c>
      <c r="M37" s="5" t="n"/>
    </row>
    <row r="38" ht="24" customHeight="1">
      <c r="A38" s="10">
        <f>IF(OR(COUNT($B38:$E38)&lt;4,$F38=""),"",TEXT($B38,"0.##")&amp;" x "&amp;TEXT($C38,"0.##")&amp;" x "&amp;TEXT($D38,"0.##")&amp;" inches, MERV "&amp;TEXT($E38,"0")&amp;", "&amp;$F38)</f>
        <v/>
      </c>
      <c r="B38" s="27" t="n"/>
      <c r="C38" s="27" t="n"/>
      <c r="D38" s="27" t="n"/>
      <c r="E38" s="14" t="n"/>
      <c r="F38" s="5" t="n"/>
      <c r="G38" s="14" t="n"/>
      <c r="H38" s="14" t="n"/>
      <c r="I38" s="17">
        <f>IF($A38="","",SUMIFS('Filter Schedule'!$J$6:$J$155,'Filter Schedule'!$P$6:$P$155,$A38,'Filter Schedule'!$O$6:$O$155,"Overdue")+SUMIFS('Filter Schedule'!$J$6:$J$155,'Filter Schedule'!$P$6:$P$155,$A38,'Filter Schedule'!$O$6:$O$155,"Due today")+SUMIFS('Filter Schedule'!$J$6:$J$155,'Filter Schedule'!$P$6:$P$155,$A38,'Filter Schedule'!$O$6:$O$155,"Due soon"))</f>
        <v/>
      </c>
      <c r="J38" s="17">
        <f>IF(OR($A38="",NOT(ISNUMBER($G38)),NOT(ISNUMBER($I38))),"",$G38-$I38)</f>
        <v/>
      </c>
      <c r="K38" s="10">
        <f>IF($A38="","",IF(OR(NOT(ISNUMBER($G38)),NOT(ISNUMBER($H38))),"Stock data missing",IF($G38&lt;$I38,"Short for planned changes",IF($G38-$I38&lt;$H38,"Below reorder point","OK"))))</f>
        <v/>
      </c>
      <c r="L38" s="17">
        <f>IF(OR($A38="",NOT(ISNUMBER($G38)),NOT(ISNUMBER($H38)),NOT(ISNUMBER($I38))),"",MAX($I38+$H38-$G38,0))</f>
        <v/>
      </c>
      <c r="M38" s="5" t="n"/>
    </row>
    <row r="39" ht="24" customHeight="1">
      <c r="A39" s="10">
        <f>IF(OR(COUNT($B39:$E39)&lt;4,$F39=""),"",TEXT($B39,"0.##")&amp;" x "&amp;TEXT($C39,"0.##")&amp;" x "&amp;TEXT($D39,"0.##")&amp;" inches, MERV "&amp;TEXT($E39,"0")&amp;", "&amp;$F39)</f>
        <v/>
      </c>
      <c r="B39" s="27" t="n"/>
      <c r="C39" s="27" t="n"/>
      <c r="D39" s="27" t="n"/>
      <c r="E39" s="14" t="n"/>
      <c r="F39" s="5" t="n"/>
      <c r="G39" s="14" t="n"/>
      <c r="H39" s="14" t="n"/>
      <c r="I39" s="17">
        <f>IF($A39="","",SUMIFS('Filter Schedule'!$J$6:$J$155,'Filter Schedule'!$P$6:$P$155,$A39,'Filter Schedule'!$O$6:$O$155,"Overdue")+SUMIFS('Filter Schedule'!$J$6:$J$155,'Filter Schedule'!$P$6:$P$155,$A39,'Filter Schedule'!$O$6:$O$155,"Due today")+SUMIFS('Filter Schedule'!$J$6:$J$155,'Filter Schedule'!$P$6:$P$155,$A39,'Filter Schedule'!$O$6:$O$155,"Due soon"))</f>
        <v/>
      </c>
      <c r="J39" s="17">
        <f>IF(OR($A39="",NOT(ISNUMBER($G39)),NOT(ISNUMBER($I39))),"",$G39-$I39)</f>
        <v/>
      </c>
      <c r="K39" s="10">
        <f>IF($A39="","",IF(OR(NOT(ISNUMBER($G39)),NOT(ISNUMBER($H39))),"Stock data missing",IF($G39&lt;$I39,"Short for planned changes",IF($G39-$I39&lt;$H39,"Below reorder point","OK"))))</f>
        <v/>
      </c>
      <c r="L39" s="17">
        <f>IF(OR($A39="",NOT(ISNUMBER($G39)),NOT(ISNUMBER($H39)),NOT(ISNUMBER($I39))),"",MAX($I39+$H39-$G39,0))</f>
        <v/>
      </c>
      <c r="M39" s="5" t="n"/>
    </row>
    <row r="40" ht="24" customHeight="1">
      <c r="A40" s="10">
        <f>IF(OR(COUNT($B40:$E40)&lt;4,$F40=""),"",TEXT($B40,"0.##")&amp;" x "&amp;TEXT($C40,"0.##")&amp;" x "&amp;TEXT($D40,"0.##")&amp;" inches, MERV "&amp;TEXT($E40,"0")&amp;", "&amp;$F40)</f>
        <v/>
      </c>
      <c r="B40" s="27" t="n"/>
      <c r="C40" s="27" t="n"/>
      <c r="D40" s="27" t="n"/>
      <c r="E40" s="14" t="n"/>
      <c r="F40" s="5" t="n"/>
      <c r="G40" s="14" t="n"/>
      <c r="H40" s="14" t="n"/>
      <c r="I40" s="17">
        <f>IF($A40="","",SUMIFS('Filter Schedule'!$J$6:$J$155,'Filter Schedule'!$P$6:$P$155,$A40,'Filter Schedule'!$O$6:$O$155,"Overdue")+SUMIFS('Filter Schedule'!$J$6:$J$155,'Filter Schedule'!$P$6:$P$155,$A40,'Filter Schedule'!$O$6:$O$155,"Due today")+SUMIFS('Filter Schedule'!$J$6:$J$155,'Filter Schedule'!$P$6:$P$155,$A40,'Filter Schedule'!$O$6:$O$155,"Due soon"))</f>
        <v/>
      </c>
      <c r="J40" s="17">
        <f>IF(OR($A40="",NOT(ISNUMBER($G40)),NOT(ISNUMBER($I40))),"",$G40-$I40)</f>
        <v/>
      </c>
      <c r="K40" s="10">
        <f>IF($A40="","",IF(OR(NOT(ISNUMBER($G40)),NOT(ISNUMBER($H40))),"Stock data missing",IF($G40&lt;$I40,"Short for planned changes",IF($G40-$I40&lt;$H40,"Below reorder point","OK"))))</f>
        <v/>
      </c>
      <c r="L40" s="17">
        <f>IF(OR($A40="",NOT(ISNUMBER($G40)),NOT(ISNUMBER($H40)),NOT(ISNUMBER($I40))),"",MAX($I40+$H40-$G40,0))</f>
        <v/>
      </c>
      <c r="M40" s="5" t="n"/>
    </row>
    <row r="41" ht="24" customHeight="1">
      <c r="A41" s="10">
        <f>IF(OR(COUNT($B41:$E41)&lt;4,$F41=""),"",TEXT($B41,"0.##")&amp;" x "&amp;TEXT($C41,"0.##")&amp;" x "&amp;TEXT($D41,"0.##")&amp;" inches, MERV "&amp;TEXT($E41,"0")&amp;", "&amp;$F41)</f>
        <v/>
      </c>
      <c r="B41" s="27" t="n"/>
      <c r="C41" s="27" t="n"/>
      <c r="D41" s="27" t="n"/>
      <c r="E41" s="14" t="n"/>
      <c r="F41" s="5" t="n"/>
      <c r="G41" s="14" t="n"/>
      <c r="H41" s="14" t="n"/>
      <c r="I41" s="17">
        <f>IF($A41="","",SUMIFS('Filter Schedule'!$J$6:$J$155,'Filter Schedule'!$P$6:$P$155,$A41,'Filter Schedule'!$O$6:$O$155,"Overdue")+SUMIFS('Filter Schedule'!$J$6:$J$155,'Filter Schedule'!$P$6:$P$155,$A41,'Filter Schedule'!$O$6:$O$155,"Due today")+SUMIFS('Filter Schedule'!$J$6:$J$155,'Filter Schedule'!$P$6:$P$155,$A41,'Filter Schedule'!$O$6:$O$155,"Due soon"))</f>
        <v/>
      </c>
      <c r="J41" s="17">
        <f>IF(OR($A41="",NOT(ISNUMBER($G41)),NOT(ISNUMBER($I41))),"",$G41-$I41)</f>
        <v/>
      </c>
      <c r="K41" s="10">
        <f>IF($A41="","",IF(OR(NOT(ISNUMBER($G41)),NOT(ISNUMBER($H41))),"Stock data missing",IF($G41&lt;$I41,"Short for planned changes",IF($G41-$I41&lt;$H41,"Below reorder point","OK"))))</f>
        <v/>
      </c>
      <c r="L41" s="17">
        <f>IF(OR($A41="",NOT(ISNUMBER($G41)),NOT(ISNUMBER($H41)),NOT(ISNUMBER($I41))),"",MAX($I41+$H41-$G41,0))</f>
        <v/>
      </c>
      <c r="M41" s="5" t="n"/>
    </row>
    <row r="42" ht="24" customHeight="1">
      <c r="A42" s="10">
        <f>IF(OR(COUNT($B42:$E42)&lt;4,$F42=""),"",TEXT($B42,"0.##")&amp;" x "&amp;TEXT($C42,"0.##")&amp;" x "&amp;TEXT($D42,"0.##")&amp;" inches, MERV "&amp;TEXT($E42,"0")&amp;", "&amp;$F42)</f>
        <v/>
      </c>
      <c r="B42" s="27" t="n"/>
      <c r="C42" s="27" t="n"/>
      <c r="D42" s="27" t="n"/>
      <c r="E42" s="14" t="n"/>
      <c r="F42" s="5" t="n"/>
      <c r="G42" s="14" t="n"/>
      <c r="H42" s="14" t="n"/>
      <c r="I42" s="17">
        <f>IF($A42="","",SUMIFS('Filter Schedule'!$J$6:$J$155,'Filter Schedule'!$P$6:$P$155,$A42,'Filter Schedule'!$O$6:$O$155,"Overdue")+SUMIFS('Filter Schedule'!$J$6:$J$155,'Filter Schedule'!$P$6:$P$155,$A42,'Filter Schedule'!$O$6:$O$155,"Due today")+SUMIFS('Filter Schedule'!$J$6:$J$155,'Filter Schedule'!$P$6:$P$155,$A42,'Filter Schedule'!$O$6:$O$155,"Due soon"))</f>
        <v/>
      </c>
      <c r="J42" s="17">
        <f>IF(OR($A42="",NOT(ISNUMBER($G42)),NOT(ISNUMBER($I42))),"",$G42-$I42)</f>
        <v/>
      </c>
      <c r="K42" s="10">
        <f>IF($A42="","",IF(OR(NOT(ISNUMBER($G42)),NOT(ISNUMBER($H42))),"Stock data missing",IF($G42&lt;$I42,"Short for planned changes",IF($G42-$I42&lt;$H42,"Below reorder point","OK"))))</f>
        <v/>
      </c>
      <c r="L42" s="17">
        <f>IF(OR($A42="",NOT(ISNUMBER($G42)),NOT(ISNUMBER($H42)),NOT(ISNUMBER($I42))),"",MAX($I42+$H42-$G42,0))</f>
        <v/>
      </c>
      <c r="M42" s="5" t="n"/>
    </row>
    <row r="43" ht="24" customHeight="1">
      <c r="A43" s="10">
        <f>IF(OR(COUNT($B43:$E43)&lt;4,$F43=""),"",TEXT($B43,"0.##")&amp;" x "&amp;TEXT($C43,"0.##")&amp;" x "&amp;TEXT($D43,"0.##")&amp;" inches, MERV "&amp;TEXT($E43,"0")&amp;", "&amp;$F43)</f>
        <v/>
      </c>
      <c r="B43" s="27" t="n"/>
      <c r="C43" s="27" t="n"/>
      <c r="D43" s="27" t="n"/>
      <c r="E43" s="14" t="n"/>
      <c r="F43" s="5" t="n"/>
      <c r="G43" s="14" t="n"/>
      <c r="H43" s="14" t="n"/>
      <c r="I43" s="17">
        <f>IF($A43="","",SUMIFS('Filter Schedule'!$J$6:$J$155,'Filter Schedule'!$P$6:$P$155,$A43,'Filter Schedule'!$O$6:$O$155,"Overdue")+SUMIFS('Filter Schedule'!$J$6:$J$155,'Filter Schedule'!$P$6:$P$155,$A43,'Filter Schedule'!$O$6:$O$155,"Due today")+SUMIFS('Filter Schedule'!$J$6:$J$155,'Filter Schedule'!$P$6:$P$155,$A43,'Filter Schedule'!$O$6:$O$155,"Due soon"))</f>
        <v/>
      </c>
      <c r="J43" s="17">
        <f>IF(OR($A43="",NOT(ISNUMBER($G43)),NOT(ISNUMBER($I43))),"",$G43-$I43)</f>
        <v/>
      </c>
      <c r="K43" s="10">
        <f>IF($A43="","",IF(OR(NOT(ISNUMBER($G43)),NOT(ISNUMBER($H43))),"Stock data missing",IF($G43&lt;$I43,"Short for planned changes",IF($G43-$I43&lt;$H43,"Below reorder point","OK"))))</f>
        <v/>
      </c>
      <c r="L43" s="17">
        <f>IF(OR($A43="",NOT(ISNUMBER($G43)),NOT(ISNUMBER($H43)),NOT(ISNUMBER($I43))),"",MAX($I43+$H43-$G43,0))</f>
        <v/>
      </c>
      <c r="M43" s="5" t="n"/>
    </row>
    <row r="44" ht="24" customHeight="1">
      <c r="A44" s="10">
        <f>IF(OR(COUNT($B44:$E44)&lt;4,$F44=""),"",TEXT($B44,"0.##")&amp;" x "&amp;TEXT($C44,"0.##")&amp;" x "&amp;TEXT($D44,"0.##")&amp;" inches, MERV "&amp;TEXT($E44,"0")&amp;", "&amp;$F44)</f>
        <v/>
      </c>
      <c r="B44" s="27" t="n"/>
      <c r="C44" s="27" t="n"/>
      <c r="D44" s="27" t="n"/>
      <c r="E44" s="14" t="n"/>
      <c r="F44" s="5" t="n"/>
      <c r="G44" s="14" t="n"/>
      <c r="H44" s="14" t="n"/>
      <c r="I44" s="17">
        <f>IF($A44="","",SUMIFS('Filter Schedule'!$J$6:$J$155,'Filter Schedule'!$P$6:$P$155,$A44,'Filter Schedule'!$O$6:$O$155,"Overdue")+SUMIFS('Filter Schedule'!$J$6:$J$155,'Filter Schedule'!$P$6:$P$155,$A44,'Filter Schedule'!$O$6:$O$155,"Due today")+SUMIFS('Filter Schedule'!$J$6:$J$155,'Filter Schedule'!$P$6:$P$155,$A44,'Filter Schedule'!$O$6:$O$155,"Due soon"))</f>
        <v/>
      </c>
      <c r="J44" s="17">
        <f>IF(OR($A44="",NOT(ISNUMBER($G44)),NOT(ISNUMBER($I44))),"",$G44-$I44)</f>
        <v/>
      </c>
      <c r="K44" s="10">
        <f>IF($A44="","",IF(OR(NOT(ISNUMBER($G44)),NOT(ISNUMBER($H44))),"Stock data missing",IF($G44&lt;$I44,"Short for planned changes",IF($G44-$I44&lt;$H44,"Below reorder point","OK"))))</f>
        <v/>
      </c>
      <c r="L44" s="17">
        <f>IF(OR($A44="",NOT(ISNUMBER($G44)),NOT(ISNUMBER($H44)),NOT(ISNUMBER($I44))),"",MAX($I44+$H44-$G44,0))</f>
        <v/>
      </c>
      <c r="M44" s="5" t="n"/>
    </row>
    <row r="45" ht="24" customHeight="1">
      <c r="A45" s="10">
        <f>IF(OR(COUNT($B45:$E45)&lt;4,$F45=""),"",TEXT($B45,"0.##")&amp;" x "&amp;TEXT($C45,"0.##")&amp;" x "&amp;TEXT($D45,"0.##")&amp;" inches, MERV "&amp;TEXT($E45,"0")&amp;", "&amp;$F45)</f>
        <v/>
      </c>
      <c r="B45" s="27" t="n"/>
      <c r="C45" s="27" t="n"/>
      <c r="D45" s="27" t="n"/>
      <c r="E45" s="14" t="n"/>
      <c r="F45" s="5" t="n"/>
      <c r="G45" s="14" t="n"/>
      <c r="H45" s="14" t="n"/>
      <c r="I45" s="17">
        <f>IF($A45="","",SUMIFS('Filter Schedule'!$J$6:$J$155,'Filter Schedule'!$P$6:$P$155,$A45,'Filter Schedule'!$O$6:$O$155,"Overdue")+SUMIFS('Filter Schedule'!$J$6:$J$155,'Filter Schedule'!$P$6:$P$155,$A45,'Filter Schedule'!$O$6:$O$155,"Due today")+SUMIFS('Filter Schedule'!$J$6:$J$155,'Filter Schedule'!$P$6:$P$155,$A45,'Filter Schedule'!$O$6:$O$155,"Due soon"))</f>
        <v/>
      </c>
      <c r="J45" s="17">
        <f>IF(OR($A45="",NOT(ISNUMBER($G45)),NOT(ISNUMBER($I45))),"",$G45-$I45)</f>
        <v/>
      </c>
      <c r="K45" s="10">
        <f>IF($A45="","",IF(OR(NOT(ISNUMBER($G45)),NOT(ISNUMBER($H45))),"Stock data missing",IF($G45&lt;$I45,"Short for planned changes",IF($G45-$I45&lt;$H45,"Below reorder point","OK"))))</f>
        <v/>
      </c>
      <c r="L45" s="17">
        <f>IF(OR($A45="",NOT(ISNUMBER($G45)),NOT(ISNUMBER($H45)),NOT(ISNUMBER($I45))),"",MAX($I45+$H45-$G45,0))</f>
        <v/>
      </c>
      <c r="M45" s="5" t="n"/>
    </row>
    <row r="46" ht="24" customHeight="1">
      <c r="A46" s="10">
        <f>IF(OR(COUNT($B46:$E46)&lt;4,$F46=""),"",TEXT($B46,"0.##")&amp;" x "&amp;TEXT($C46,"0.##")&amp;" x "&amp;TEXT($D46,"0.##")&amp;" inches, MERV "&amp;TEXT($E46,"0")&amp;", "&amp;$F46)</f>
        <v/>
      </c>
      <c r="B46" s="27" t="n"/>
      <c r="C46" s="27" t="n"/>
      <c r="D46" s="27" t="n"/>
      <c r="E46" s="14" t="n"/>
      <c r="F46" s="5" t="n"/>
      <c r="G46" s="14" t="n"/>
      <c r="H46" s="14" t="n"/>
      <c r="I46" s="17">
        <f>IF($A46="","",SUMIFS('Filter Schedule'!$J$6:$J$155,'Filter Schedule'!$P$6:$P$155,$A46,'Filter Schedule'!$O$6:$O$155,"Overdue")+SUMIFS('Filter Schedule'!$J$6:$J$155,'Filter Schedule'!$P$6:$P$155,$A46,'Filter Schedule'!$O$6:$O$155,"Due today")+SUMIFS('Filter Schedule'!$J$6:$J$155,'Filter Schedule'!$P$6:$P$155,$A46,'Filter Schedule'!$O$6:$O$155,"Due soon"))</f>
        <v/>
      </c>
      <c r="J46" s="17">
        <f>IF(OR($A46="",NOT(ISNUMBER($G46)),NOT(ISNUMBER($I46))),"",$G46-$I46)</f>
        <v/>
      </c>
      <c r="K46" s="10">
        <f>IF($A46="","",IF(OR(NOT(ISNUMBER($G46)),NOT(ISNUMBER($H46))),"Stock data missing",IF($G46&lt;$I46,"Short for planned changes",IF($G46-$I46&lt;$H46,"Below reorder point","OK"))))</f>
        <v/>
      </c>
      <c r="L46" s="17">
        <f>IF(OR($A46="",NOT(ISNUMBER($G46)),NOT(ISNUMBER($H46)),NOT(ISNUMBER($I46))),"",MAX($I46+$H46-$G46,0))</f>
        <v/>
      </c>
      <c r="M46" s="5" t="n"/>
    </row>
    <row r="47" ht="24" customHeight="1">
      <c r="A47" s="10">
        <f>IF(OR(COUNT($B47:$E47)&lt;4,$F47=""),"",TEXT($B47,"0.##")&amp;" x "&amp;TEXT($C47,"0.##")&amp;" x "&amp;TEXT($D47,"0.##")&amp;" inches, MERV "&amp;TEXT($E47,"0")&amp;", "&amp;$F47)</f>
        <v/>
      </c>
      <c r="B47" s="27" t="n"/>
      <c r="C47" s="27" t="n"/>
      <c r="D47" s="27" t="n"/>
      <c r="E47" s="14" t="n"/>
      <c r="F47" s="5" t="n"/>
      <c r="G47" s="14" t="n"/>
      <c r="H47" s="14" t="n"/>
      <c r="I47" s="17">
        <f>IF($A47="","",SUMIFS('Filter Schedule'!$J$6:$J$155,'Filter Schedule'!$P$6:$P$155,$A47,'Filter Schedule'!$O$6:$O$155,"Overdue")+SUMIFS('Filter Schedule'!$J$6:$J$155,'Filter Schedule'!$P$6:$P$155,$A47,'Filter Schedule'!$O$6:$O$155,"Due today")+SUMIFS('Filter Schedule'!$J$6:$J$155,'Filter Schedule'!$P$6:$P$155,$A47,'Filter Schedule'!$O$6:$O$155,"Due soon"))</f>
        <v/>
      </c>
      <c r="J47" s="17">
        <f>IF(OR($A47="",NOT(ISNUMBER($G47)),NOT(ISNUMBER($I47))),"",$G47-$I47)</f>
        <v/>
      </c>
      <c r="K47" s="10">
        <f>IF($A47="","",IF(OR(NOT(ISNUMBER($G47)),NOT(ISNUMBER($H47))),"Stock data missing",IF($G47&lt;$I47,"Short for planned changes",IF($G47-$I47&lt;$H47,"Below reorder point","OK"))))</f>
        <v/>
      </c>
      <c r="L47" s="17">
        <f>IF(OR($A47="",NOT(ISNUMBER($G47)),NOT(ISNUMBER($H47)),NOT(ISNUMBER($I47))),"",MAX($I47+$H47-$G47,0))</f>
        <v/>
      </c>
      <c r="M47" s="5" t="n"/>
    </row>
    <row r="48" ht="24" customHeight="1">
      <c r="A48" s="10">
        <f>IF(OR(COUNT($B48:$E48)&lt;4,$F48=""),"",TEXT($B48,"0.##")&amp;" x "&amp;TEXT($C48,"0.##")&amp;" x "&amp;TEXT($D48,"0.##")&amp;" inches, MERV "&amp;TEXT($E48,"0")&amp;", "&amp;$F48)</f>
        <v/>
      </c>
      <c r="B48" s="27" t="n"/>
      <c r="C48" s="27" t="n"/>
      <c r="D48" s="27" t="n"/>
      <c r="E48" s="14" t="n"/>
      <c r="F48" s="5" t="n"/>
      <c r="G48" s="14" t="n"/>
      <c r="H48" s="14" t="n"/>
      <c r="I48" s="17">
        <f>IF($A48="","",SUMIFS('Filter Schedule'!$J$6:$J$155,'Filter Schedule'!$P$6:$P$155,$A48,'Filter Schedule'!$O$6:$O$155,"Overdue")+SUMIFS('Filter Schedule'!$J$6:$J$155,'Filter Schedule'!$P$6:$P$155,$A48,'Filter Schedule'!$O$6:$O$155,"Due today")+SUMIFS('Filter Schedule'!$J$6:$J$155,'Filter Schedule'!$P$6:$P$155,$A48,'Filter Schedule'!$O$6:$O$155,"Due soon"))</f>
        <v/>
      </c>
      <c r="J48" s="17">
        <f>IF(OR($A48="",NOT(ISNUMBER($G48)),NOT(ISNUMBER($I48))),"",$G48-$I48)</f>
        <v/>
      </c>
      <c r="K48" s="10">
        <f>IF($A48="","",IF(OR(NOT(ISNUMBER($G48)),NOT(ISNUMBER($H48))),"Stock data missing",IF($G48&lt;$I48,"Short for planned changes",IF($G48-$I48&lt;$H48,"Below reorder point","OK"))))</f>
        <v/>
      </c>
      <c r="L48" s="17">
        <f>IF(OR($A48="",NOT(ISNUMBER($G48)),NOT(ISNUMBER($H48)),NOT(ISNUMBER($I48))),"",MAX($I48+$H48-$G48,0))</f>
        <v/>
      </c>
      <c r="M48" s="5" t="n"/>
    </row>
    <row r="49" ht="24" customHeight="1">
      <c r="A49" s="10">
        <f>IF(OR(COUNT($B49:$E49)&lt;4,$F49=""),"",TEXT($B49,"0.##")&amp;" x "&amp;TEXT($C49,"0.##")&amp;" x "&amp;TEXT($D49,"0.##")&amp;" inches, MERV "&amp;TEXT($E49,"0")&amp;", "&amp;$F49)</f>
        <v/>
      </c>
      <c r="B49" s="27" t="n"/>
      <c r="C49" s="27" t="n"/>
      <c r="D49" s="27" t="n"/>
      <c r="E49" s="14" t="n"/>
      <c r="F49" s="5" t="n"/>
      <c r="G49" s="14" t="n"/>
      <c r="H49" s="14" t="n"/>
      <c r="I49" s="17">
        <f>IF($A49="","",SUMIFS('Filter Schedule'!$J$6:$J$155,'Filter Schedule'!$P$6:$P$155,$A49,'Filter Schedule'!$O$6:$O$155,"Overdue")+SUMIFS('Filter Schedule'!$J$6:$J$155,'Filter Schedule'!$P$6:$P$155,$A49,'Filter Schedule'!$O$6:$O$155,"Due today")+SUMIFS('Filter Schedule'!$J$6:$J$155,'Filter Schedule'!$P$6:$P$155,$A49,'Filter Schedule'!$O$6:$O$155,"Due soon"))</f>
        <v/>
      </c>
      <c r="J49" s="17">
        <f>IF(OR($A49="",NOT(ISNUMBER($G49)),NOT(ISNUMBER($I49))),"",$G49-$I49)</f>
        <v/>
      </c>
      <c r="K49" s="10">
        <f>IF($A49="","",IF(OR(NOT(ISNUMBER($G49)),NOT(ISNUMBER($H49))),"Stock data missing",IF($G49&lt;$I49,"Short for planned changes",IF($G49-$I49&lt;$H49,"Below reorder point","OK"))))</f>
        <v/>
      </c>
      <c r="L49" s="17">
        <f>IF(OR($A49="",NOT(ISNUMBER($G49)),NOT(ISNUMBER($H49)),NOT(ISNUMBER($I49))),"",MAX($I49+$H49-$G49,0))</f>
        <v/>
      </c>
      <c r="M49" s="5" t="n"/>
    </row>
    <row r="50" ht="24" customHeight="1">
      <c r="A50" s="10">
        <f>IF(OR(COUNT($B50:$E50)&lt;4,$F50=""),"",TEXT($B50,"0.##")&amp;" x "&amp;TEXT($C50,"0.##")&amp;" x "&amp;TEXT($D50,"0.##")&amp;" inches, MERV "&amp;TEXT($E50,"0")&amp;", "&amp;$F50)</f>
        <v/>
      </c>
      <c r="B50" s="27" t="n"/>
      <c r="C50" s="27" t="n"/>
      <c r="D50" s="27" t="n"/>
      <c r="E50" s="14" t="n"/>
      <c r="F50" s="5" t="n"/>
      <c r="G50" s="14" t="n"/>
      <c r="H50" s="14" t="n"/>
      <c r="I50" s="17">
        <f>IF($A50="","",SUMIFS('Filter Schedule'!$J$6:$J$155,'Filter Schedule'!$P$6:$P$155,$A50,'Filter Schedule'!$O$6:$O$155,"Overdue")+SUMIFS('Filter Schedule'!$J$6:$J$155,'Filter Schedule'!$P$6:$P$155,$A50,'Filter Schedule'!$O$6:$O$155,"Due today")+SUMIFS('Filter Schedule'!$J$6:$J$155,'Filter Schedule'!$P$6:$P$155,$A50,'Filter Schedule'!$O$6:$O$155,"Due soon"))</f>
        <v/>
      </c>
      <c r="J50" s="17">
        <f>IF(OR($A50="",NOT(ISNUMBER($G50)),NOT(ISNUMBER($I50))),"",$G50-$I50)</f>
        <v/>
      </c>
      <c r="K50" s="10">
        <f>IF($A50="","",IF(OR(NOT(ISNUMBER($G50)),NOT(ISNUMBER($H50))),"Stock data missing",IF($G50&lt;$I50,"Short for planned changes",IF($G50-$I50&lt;$H50,"Below reorder point","OK"))))</f>
        <v/>
      </c>
      <c r="L50" s="17">
        <f>IF(OR($A50="",NOT(ISNUMBER($G50)),NOT(ISNUMBER($H50)),NOT(ISNUMBER($I50))),"",MAX($I50+$H50-$G50,0))</f>
        <v/>
      </c>
      <c r="M50" s="5" t="n"/>
    </row>
    <row r="51" ht="24" customHeight="1">
      <c r="A51" s="10">
        <f>IF(OR(COUNT($B51:$E51)&lt;4,$F51=""),"",TEXT($B51,"0.##")&amp;" x "&amp;TEXT($C51,"0.##")&amp;" x "&amp;TEXT($D51,"0.##")&amp;" inches, MERV "&amp;TEXT($E51,"0")&amp;", "&amp;$F51)</f>
        <v/>
      </c>
      <c r="B51" s="27" t="n"/>
      <c r="C51" s="27" t="n"/>
      <c r="D51" s="27" t="n"/>
      <c r="E51" s="14" t="n"/>
      <c r="F51" s="5" t="n"/>
      <c r="G51" s="14" t="n"/>
      <c r="H51" s="14" t="n"/>
      <c r="I51" s="17">
        <f>IF($A51="","",SUMIFS('Filter Schedule'!$J$6:$J$155,'Filter Schedule'!$P$6:$P$155,$A51,'Filter Schedule'!$O$6:$O$155,"Overdue")+SUMIFS('Filter Schedule'!$J$6:$J$155,'Filter Schedule'!$P$6:$P$155,$A51,'Filter Schedule'!$O$6:$O$155,"Due today")+SUMIFS('Filter Schedule'!$J$6:$J$155,'Filter Schedule'!$P$6:$P$155,$A51,'Filter Schedule'!$O$6:$O$155,"Due soon"))</f>
        <v/>
      </c>
      <c r="J51" s="17">
        <f>IF(OR($A51="",NOT(ISNUMBER($G51)),NOT(ISNUMBER($I51))),"",$G51-$I51)</f>
        <v/>
      </c>
      <c r="K51" s="10">
        <f>IF($A51="","",IF(OR(NOT(ISNUMBER($G51)),NOT(ISNUMBER($H51))),"Stock data missing",IF($G51&lt;$I51,"Short for planned changes",IF($G51-$I51&lt;$H51,"Below reorder point","OK"))))</f>
        <v/>
      </c>
      <c r="L51" s="17">
        <f>IF(OR($A51="",NOT(ISNUMBER($G51)),NOT(ISNUMBER($H51)),NOT(ISNUMBER($I51))),"",MAX($I51+$H51-$G51,0))</f>
        <v/>
      </c>
      <c r="M51" s="5" t="n"/>
    </row>
    <row r="52" ht="24" customHeight="1">
      <c r="A52" s="10">
        <f>IF(OR(COUNT($B52:$E52)&lt;4,$F52=""),"",TEXT($B52,"0.##")&amp;" x "&amp;TEXT($C52,"0.##")&amp;" x "&amp;TEXT($D52,"0.##")&amp;" inches, MERV "&amp;TEXT($E52,"0")&amp;", "&amp;$F52)</f>
        <v/>
      </c>
      <c r="B52" s="27" t="n"/>
      <c r="C52" s="27" t="n"/>
      <c r="D52" s="27" t="n"/>
      <c r="E52" s="14" t="n"/>
      <c r="F52" s="5" t="n"/>
      <c r="G52" s="14" t="n"/>
      <c r="H52" s="14" t="n"/>
      <c r="I52" s="17">
        <f>IF($A52="","",SUMIFS('Filter Schedule'!$J$6:$J$155,'Filter Schedule'!$P$6:$P$155,$A52,'Filter Schedule'!$O$6:$O$155,"Overdue")+SUMIFS('Filter Schedule'!$J$6:$J$155,'Filter Schedule'!$P$6:$P$155,$A52,'Filter Schedule'!$O$6:$O$155,"Due today")+SUMIFS('Filter Schedule'!$J$6:$J$155,'Filter Schedule'!$P$6:$P$155,$A52,'Filter Schedule'!$O$6:$O$155,"Due soon"))</f>
        <v/>
      </c>
      <c r="J52" s="17">
        <f>IF(OR($A52="",NOT(ISNUMBER($G52)),NOT(ISNUMBER($I52))),"",$G52-$I52)</f>
        <v/>
      </c>
      <c r="K52" s="10">
        <f>IF($A52="","",IF(OR(NOT(ISNUMBER($G52)),NOT(ISNUMBER($H52))),"Stock data missing",IF($G52&lt;$I52,"Short for planned changes",IF($G52-$I52&lt;$H52,"Below reorder point","OK"))))</f>
        <v/>
      </c>
      <c r="L52" s="17">
        <f>IF(OR($A52="",NOT(ISNUMBER($G52)),NOT(ISNUMBER($H52)),NOT(ISNUMBER($I52))),"",MAX($I52+$H52-$G52,0))</f>
        <v/>
      </c>
      <c r="M52" s="5" t="n"/>
    </row>
    <row r="53" ht="24" customHeight="1">
      <c r="A53" s="10">
        <f>IF(OR(COUNT($B53:$E53)&lt;4,$F53=""),"",TEXT($B53,"0.##")&amp;" x "&amp;TEXT($C53,"0.##")&amp;" x "&amp;TEXT($D53,"0.##")&amp;" inches, MERV "&amp;TEXT($E53,"0")&amp;", "&amp;$F53)</f>
        <v/>
      </c>
      <c r="B53" s="27" t="n"/>
      <c r="C53" s="27" t="n"/>
      <c r="D53" s="27" t="n"/>
      <c r="E53" s="14" t="n"/>
      <c r="F53" s="5" t="n"/>
      <c r="G53" s="14" t="n"/>
      <c r="H53" s="14" t="n"/>
      <c r="I53" s="17">
        <f>IF($A53="","",SUMIFS('Filter Schedule'!$J$6:$J$155,'Filter Schedule'!$P$6:$P$155,$A53,'Filter Schedule'!$O$6:$O$155,"Overdue")+SUMIFS('Filter Schedule'!$J$6:$J$155,'Filter Schedule'!$P$6:$P$155,$A53,'Filter Schedule'!$O$6:$O$155,"Due today")+SUMIFS('Filter Schedule'!$J$6:$J$155,'Filter Schedule'!$P$6:$P$155,$A53,'Filter Schedule'!$O$6:$O$155,"Due soon"))</f>
        <v/>
      </c>
      <c r="J53" s="17">
        <f>IF(OR($A53="",NOT(ISNUMBER($G53)),NOT(ISNUMBER($I53))),"",$G53-$I53)</f>
        <v/>
      </c>
      <c r="K53" s="10">
        <f>IF($A53="","",IF(OR(NOT(ISNUMBER($G53)),NOT(ISNUMBER($H53))),"Stock data missing",IF($G53&lt;$I53,"Short for planned changes",IF($G53-$I53&lt;$H53,"Below reorder point","OK"))))</f>
        <v/>
      </c>
      <c r="L53" s="17">
        <f>IF(OR($A53="",NOT(ISNUMBER($G53)),NOT(ISNUMBER($H53)),NOT(ISNUMBER($I53))),"",MAX($I53+$H53-$G53,0))</f>
        <v/>
      </c>
      <c r="M53" s="5" t="n"/>
    </row>
    <row r="54" ht="24" customHeight="1">
      <c r="A54" s="10">
        <f>IF(OR(COUNT($B54:$E54)&lt;4,$F54=""),"",TEXT($B54,"0.##")&amp;" x "&amp;TEXT($C54,"0.##")&amp;" x "&amp;TEXT($D54,"0.##")&amp;" inches, MERV "&amp;TEXT($E54,"0")&amp;", "&amp;$F54)</f>
        <v/>
      </c>
      <c r="B54" s="27" t="n"/>
      <c r="C54" s="27" t="n"/>
      <c r="D54" s="27" t="n"/>
      <c r="E54" s="14" t="n"/>
      <c r="F54" s="5" t="n"/>
      <c r="G54" s="14" t="n"/>
      <c r="H54" s="14" t="n"/>
      <c r="I54" s="17">
        <f>IF($A54="","",SUMIFS('Filter Schedule'!$J$6:$J$155,'Filter Schedule'!$P$6:$P$155,$A54,'Filter Schedule'!$O$6:$O$155,"Overdue")+SUMIFS('Filter Schedule'!$J$6:$J$155,'Filter Schedule'!$P$6:$P$155,$A54,'Filter Schedule'!$O$6:$O$155,"Due today")+SUMIFS('Filter Schedule'!$J$6:$J$155,'Filter Schedule'!$P$6:$P$155,$A54,'Filter Schedule'!$O$6:$O$155,"Due soon"))</f>
        <v/>
      </c>
      <c r="J54" s="17">
        <f>IF(OR($A54="",NOT(ISNUMBER($G54)),NOT(ISNUMBER($I54))),"",$G54-$I54)</f>
        <v/>
      </c>
      <c r="K54" s="10">
        <f>IF($A54="","",IF(OR(NOT(ISNUMBER($G54)),NOT(ISNUMBER($H54))),"Stock data missing",IF($G54&lt;$I54,"Short for planned changes",IF($G54-$I54&lt;$H54,"Below reorder point","OK"))))</f>
        <v/>
      </c>
      <c r="L54" s="17">
        <f>IF(OR($A54="",NOT(ISNUMBER($G54)),NOT(ISNUMBER($H54)),NOT(ISNUMBER($I54))),"",MAX($I54+$H54-$G54,0))</f>
        <v/>
      </c>
      <c r="M54" s="5" t="n"/>
    </row>
    <row r="55" ht="24" customHeight="1">
      <c r="A55" s="10">
        <f>IF(OR(COUNT($B55:$E55)&lt;4,$F55=""),"",TEXT($B55,"0.##")&amp;" x "&amp;TEXT($C55,"0.##")&amp;" x "&amp;TEXT($D55,"0.##")&amp;" inches, MERV "&amp;TEXT($E55,"0")&amp;", "&amp;$F55)</f>
        <v/>
      </c>
      <c r="B55" s="27" t="n"/>
      <c r="C55" s="27" t="n"/>
      <c r="D55" s="27" t="n"/>
      <c r="E55" s="14" t="n"/>
      <c r="F55" s="5" t="n"/>
      <c r="G55" s="14" t="n"/>
      <c r="H55" s="14" t="n"/>
      <c r="I55" s="17">
        <f>IF($A55="","",SUMIFS('Filter Schedule'!$J$6:$J$155,'Filter Schedule'!$P$6:$P$155,$A55,'Filter Schedule'!$O$6:$O$155,"Overdue")+SUMIFS('Filter Schedule'!$J$6:$J$155,'Filter Schedule'!$P$6:$P$155,$A55,'Filter Schedule'!$O$6:$O$155,"Due today")+SUMIFS('Filter Schedule'!$J$6:$J$155,'Filter Schedule'!$P$6:$P$155,$A55,'Filter Schedule'!$O$6:$O$155,"Due soon"))</f>
        <v/>
      </c>
      <c r="J55" s="17">
        <f>IF(OR($A55="",NOT(ISNUMBER($G55)),NOT(ISNUMBER($I55))),"",$G55-$I55)</f>
        <v/>
      </c>
      <c r="K55" s="10">
        <f>IF($A55="","",IF(OR(NOT(ISNUMBER($G55)),NOT(ISNUMBER($H55))),"Stock data missing",IF($G55&lt;$I55,"Short for planned changes",IF($G55-$I55&lt;$H55,"Below reorder point","OK"))))</f>
        <v/>
      </c>
      <c r="L55" s="17">
        <f>IF(OR($A55="",NOT(ISNUMBER($G55)),NOT(ISNUMBER($H55)),NOT(ISNUMBER($I55))),"",MAX($I55+$H55-$G55,0))</f>
        <v/>
      </c>
      <c r="M55" s="5" t="n"/>
    </row>
    <row r="56" ht="24" customHeight="1">
      <c r="A56" s="10">
        <f>IF(OR(COUNT($B56:$E56)&lt;4,$F56=""),"",TEXT($B56,"0.##")&amp;" x "&amp;TEXT($C56,"0.##")&amp;" x "&amp;TEXT($D56,"0.##")&amp;" inches, MERV "&amp;TEXT($E56,"0")&amp;", "&amp;$F56)</f>
        <v/>
      </c>
      <c r="B56" s="27" t="n"/>
      <c r="C56" s="27" t="n"/>
      <c r="D56" s="27" t="n"/>
      <c r="E56" s="14" t="n"/>
      <c r="F56" s="5" t="n"/>
      <c r="G56" s="14" t="n"/>
      <c r="H56" s="14" t="n"/>
      <c r="I56" s="17">
        <f>IF($A56="","",SUMIFS('Filter Schedule'!$J$6:$J$155,'Filter Schedule'!$P$6:$P$155,$A56,'Filter Schedule'!$O$6:$O$155,"Overdue")+SUMIFS('Filter Schedule'!$J$6:$J$155,'Filter Schedule'!$P$6:$P$155,$A56,'Filter Schedule'!$O$6:$O$155,"Due today")+SUMIFS('Filter Schedule'!$J$6:$J$155,'Filter Schedule'!$P$6:$P$155,$A56,'Filter Schedule'!$O$6:$O$155,"Due soon"))</f>
        <v/>
      </c>
      <c r="J56" s="17">
        <f>IF(OR($A56="",NOT(ISNUMBER($G56)),NOT(ISNUMBER($I56))),"",$G56-$I56)</f>
        <v/>
      </c>
      <c r="K56" s="10">
        <f>IF($A56="","",IF(OR(NOT(ISNUMBER($G56)),NOT(ISNUMBER($H56))),"Stock data missing",IF($G56&lt;$I56,"Short for planned changes",IF($G56-$I56&lt;$H56,"Below reorder point","OK"))))</f>
        <v/>
      </c>
      <c r="L56" s="17">
        <f>IF(OR($A56="",NOT(ISNUMBER($G56)),NOT(ISNUMBER($H56)),NOT(ISNUMBER($I56))),"",MAX($I56+$H56-$G56,0))</f>
        <v/>
      </c>
      <c r="M56" s="5" t="n"/>
    </row>
    <row r="57" ht="24" customHeight="1">
      <c r="A57" s="10">
        <f>IF(OR(COUNT($B57:$E57)&lt;4,$F57=""),"",TEXT($B57,"0.##")&amp;" x "&amp;TEXT($C57,"0.##")&amp;" x "&amp;TEXT($D57,"0.##")&amp;" inches, MERV "&amp;TEXT($E57,"0")&amp;", "&amp;$F57)</f>
        <v/>
      </c>
      <c r="B57" s="27" t="n"/>
      <c r="C57" s="27" t="n"/>
      <c r="D57" s="27" t="n"/>
      <c r="E57" s="14" t="n"/>
      <c r="F57" s="5" t="n"/>
      <c r="G57" s="14" t="n"/>
      <c r="H57" s="14" t="n"/>
      <c r="I57" s="17">
        <f>IF($A57="","",SUMIFS('Filter Schedule'!$J$6:$J$155,'Filter Schedule'!$P$6:$P$155,$A57,'Filter Schedule'!$O$6:$O$155,"Overdue")+SUMIFS('Filter Schedule'!$J$6:$J$155,'Filter Schedule'!$P$6:$P$155,$A57,'Filter Schedule'!$O$6:$O$155,"Due today")+SUMIFS('Filter Schedule'!$J$6:$J$155,'Filter Schedule'!$P$6:$P$155,$A57,'Filter Schedule'!$O$6:$O$155,"Due soon"))</f>
        <v/>
      </c>
      <c r="J57" s="17">
        <f>IF(OR($A57="",NOT(ISNUMBER($G57)),NOT(ISNUMBER($I57))),"",$G57-$I57)</f>
        <v/>
      </c>
      <c r="K57" s="10">
        <f>IF($A57="","",IF(OR(NOT(ISNUMBER($G57)),NOT(ISNUMBER($H57))),"Stock data missing",IF($G57&lt;$I57,"Short for planned changes",IF($G57-$I57&lt;$H57,"Below reorder point","OK"))))</f>
        <v/>
      </c>
      <c r="L57" s="17">
        <f>IF(OR($A57="",NOT(ISNUMBER($G57)),NOT(ISNUMBER($H57)),NOT(ISNUMBER($I57))),"",MAX($I57+$H57-$G57,0))</f>
        <v/>
      </c>
      <c r="M57" s="5" t="n"/>
    </row>
    <row r="58" ht="24" customHeight="1">
      <c r="A58" s="10">
        <f>IF(OR(COUNT($B58:$E58)&lt;4,$F58=""),"",TEXT($B58,"0.##")&amp;" x "&amp;TEXT($C58,"0.##")&amp;" x "&amp;TEXT($D58,"0.##")&amp;" inches, MERV "&amp;TEXT($E58,"0")&amp;", "&amp;$F58)</f>
        <v/>
      </c>
      <c r="B58" s="27" t="n"/>
      <c r="C58" s="27" t="n"/>
      <c r="D58" s="27" t="n"/>
      <c r="E58" s="14" t="n"/>
      <c r="F58" s="5" t="n"/>
      <c r="G58" s="14" t="n"/>
      <c r="H58" s="14" t="n"/>
      <c r="I58" s="17">
        <f>IF($A58="","",SUMIFS('Filter Schedule'!$J$6:$J$155,'Filter Schedule'!$P$6:$P$155,$A58,'Filter Schedule'!$O$6:$O$155,"Overdue")+SUMIFS('Filter Schedule'!$J$6:$J$155,'Filter Schedule'!$P$6:$P$155,$A58,'Filter Schedule'!$O$6:$O$155,"Due today")+SUMIFS('Filter Schedule'!$J$6:$J$155,'Filter Schedule'!$P$6:$P$155,$A58,'Filter Schedule'!$O$6:$O$155,"Due soon"))</f>
        <v/>
      </c>
      <c r="J58" s="17">
        <f>IF(OR($A58="",NOT(ISNUMBER($G58)),NOT(ISNUMBER($I58))),"",$G58-$I58)</f>
        <v/>
      </c>
      <c r="K58" s="10">
        <f>IF($A58="","",IF(OR(NOT(ISNUMBER($G58)),NOT(ISNUMBER($H58))),"Stock data missing",IF($G58&lt;$I58,"Short for planned changes",IF($G58-$I58&lt;$H58,"Below reorder point","OK"))))</f>
        <v/>
      </c>
      <c r="L58" s="17">
        <f>IF(OR($A58="",NOT(ISNUMBER($G58)),NOT(ISNUMBER($H58)),NOT(ISNUMBER($I58))),"",MAX($I58+$H58-$G58,0))</f>
        <v/>
      </c>
      <c r="M58" s="5" t="n"/>
    </row>
    <row r="59" ht="24" customHeight="1">
      <c r="A59" s="10">
        <f>IF(OR(COUNT($B59:$E59)&lt;4,$F59=""),"",TEXT($B59,"0.##")&amp;" x "&amp;TEXT($C59,"0.##")&amp;" x "&amp;TEXT($D59,"0.##")&amp;" inches, MERV "&amp;TEXT($E59,"0")&amp;", "&amp;$F59)</f>
        <v/>
      </c>
      <c r="B59" s="27" t="n"/>
      <c r="C59" s="27" t="n"/>
      <c r="D59" s="27" t="n"/>
      <c r="E59" s="14" t="n"/>
      <c r="F59" s="5" t="n"/>
      <c r="G59" s="14" t="n"/>
      <c r="H59" s="14" t="n"/>
      <c r="I59" s="17">
        <f>IF($A59="","",SUMIFS('Filter Schedule'!$J$6:$J$155,'Filter Schedule'!$P$6:$P$155,$A59,'Filter Schedule'!$O$6:$O$155,"Overdue")+SUMIFS('Filter Schedule'!$J$6:$J$155,'Filter Schedule'!$P$6:$P$155,$A59,'Filter Schedule'!$O$6:$O$155,"Due today")+SUMIFS('Filter Schedule'!$J$6:$J$155,'Filter Schedule'!$P$6:$P$155,$A59,'Filter Schedule'!$O$6:$O$155,"Due soon"))</f>
        <v/>
      </c>
      <c r="J59" s="17">
        <f>IF(OR($A59="",NOT(ISNUMBER($G59)),NOT(ISNUMBER($I59))),"",$G59-$I59)</f>
        <v/>
      </c>
      <c r="K59" s="10">
        <f>IF($A59="","",IF(OR(NOT(ISNUMBER($G59)),NOT(ISNUMBER($H59))),"Stock data missing",IF($G59&lt;$I59,"Short for planned changes",IF($G59-$I59&lt;$H59,"Below reorder point","OK"))))</f>
        <v/>
      </c>
      <c r="L59" s="17">
        <f>IF(OR($A59="",NOT(ISNUMBER($G59)),NOT(ISNUMBER($H59)),NOT(ISNUMBER($I59))),"",MAX($I59+$H59-$G59,0))</f>
        <v/>
      </c>
      <c r="M59" s="5" t="n"/>
    </row>
    <row r="60" ht="24" customHeight="1">
      <c r="A60" s="10">
        <f>IF(OR(COUNT($B60:$E60)&lt;4,$F60=""),"",TEXT($B60,"0.##")&amp;" x "&amp;TEXT($C60,"0.##")&amp;" x "&amp;TEXT($D60,"0.##")&amp;" inches, MERV "&amp;TEXT($E60,"0")&amp;", "&amp;$F60)</f>
        <v/>
      </c>
      <c r="B60" s="27" t="n"/>
      <c r="C60" s="27" t="n"/>
      <c r="D60" s="27" t="n"/>
      <c r="E60" s="14" t="n"/>
      <c r="F60" s="5" t="n"/>
      <c r="G60" s="14" t="n"/>
      <c r="H60" s="14" t="n"/>
      <c r="I60" s="17">
        <f>IF($A60="","",SUMIFS('Filter Schedule'!$J$6:$J$155,'Filter Schedule'!$P$6:$P$155,$A60,'Filter Schedule'!$O$6:$O$155,"Overdue")+SUMIFS('Filter Schedule'!$J$6:$J$155,'Filter Schedule'!$P$6:$P$155,$A60,'Filter Schedule'!$O$6:$O$155,"Due today")+SUMIFS('Filter Schedule'!$J$6:$J$155,'Filter Schedule'!$P$6:$P$155,$A60,'Filter Schedule'!$O$6:$O$155,"Due soon"))</f>
        <v/>
      </c>
      <c r="J60" s="17">
        <f>IF(OR($A60="",NOT(ISNUMBER($G60)),NOT(ISNUMBER($I60))),"",$G60-$I60)</f>
        <v/>
      </c>
      <c r="K60" s="10">
        <f>IF($A60="","",IF(OR(NOT(ISNUMBER($G60)),NOT(ISNUMBER($H60))),"Stock data missing",IF($G60&lt;$I60,"Short for planned changes",IF($G60-$I60&lt;$H60,"Below reorder point","OK"))))</f>
        <v/>
      </c>
      <c r="L60" s="17">
        <f>IF(OR($A60="",NOT(ISNUMBER($G60)),NOT(ISNUMBER($H60)),NOT(ISNUMBER($I60))),"",MAX($I60+$H60-$G60,0))</f>
        <v/>
      </c>
      <c r="M60" s="5" t="n"/>
    </row>
    <row r="61" ht="24" customHeight="1">
      <c r="A61" s="10">
        <f>IF(OR(COUNT($B61:$E61)&lt;4,$F61=""),"",TEXT($B61,"0.##")&amp;" x "&amp;TEXT($C61,"0.##")&amp;" x "&amp;TEXT($D61,"0.##")&amp;" inches, MERV "&amp;TEXT($E61,"0")&amp;", "&amp;$F61)</f>
        <v/>
      </c>
      <c r="B61" s="27" t="n"/>
      <c r="C61" s="27" t="n"/>
      <c r="D61" s="27" t="n"/>
      <c r="E61" s="14" t="n"/>
      <c r="F61" s="5" t="n"/>
      <c r="G61" s="14" t="n"/>
      <c r="H61" s="14" t="n"/>
      <c r="I61" s="17">
        <f>IF($A61="","",SUMIFS('Filter Schedule'!$J$6:$J$155,'Filter Schedule'!$P$6:$P$155,$A61,'Filter Schedule'!$O$6:$O$155,"Overdue")+SUMIFS('Filter Schedule'!$J$6:$J$155,'Filter Schedule'!$P$6:$P$155,$A61,'Filter Schedule'!$O$6:$O$155,"Due today")+SUMIFS('Filter Schedule'!$J$6:$J$155,'Filter Schedule'!$P$6:$P$155,$A61,'Filter Schedule'!$O$6:$O$155,"Due soon"))</f>
        <v/>
      </c>
      <c r="J61" s="17">
        <f>IF(OR($A61="",NOT(ISNUMBER($G61)),NOT(ISNUMBER($I61))),"",$G61-$I61)</f>
        <v/>
      </c>
      <c r="K61" s="10">
        <f>IF($A61="","",IF(OR(NOT(ISNUMBER($G61)),NOT(ISNUMBER($H61))),"Stock data missing",IF($G61&lt;$I61,"Short for planned changes",IF($G61-$I61&lt;$H61,"Below reorder point","OK"))))</f>
        <v/>
      </c>
      <c r="L61" s="17">
        <f>IF(OR($A61="",NOT(ISNUMBER($G61)),NOT(ISNUMBER($H61)),NOT(ISNUMBER($I61))),"",MAX($I61+$H61-$G61,0))</f>
        <v/>
      </c>
      <c r="M61" s="5" t="n"/>
    </row>
    <row r="62" ht="24" customHeight="1">
      <c r="A62" s="10">
        <f>IF(OR(COUNT($B62:$E62)&lt;4,$F62=""),"",TEXT($B62,"0.##")&amp;" x "&amp;TEXT($C62,"0.##")&amp;" x "&amp;TEXT($D62,"0.##")&amp;" inches, MERV "&amp;TEXT($E62,"0")&amp;", "&amp;$F62)</f>
        <v/>
      </c>
      <c r="B62" s="27" t="n"/>
      <c r="C62" s="27" t="n"/>
      <c r="D62" s="27" t="n"/>
      <c r="E62" s="14" t="n"/>
      <c r="F62" s="5" t="n"/>
      <c r="G62" s="14" t="n"/>
      <c r="H62" s="14" t="n"/>
      <c r="I62" s="17">
        <f>IF($A62="","",SUMIFS('Filter Schedule'!$J$6:$J$155,'Filter Schedule'!$P$6:$P$155,$A62,'Filter Schedule'!$O$6:$O$155,"Overdue")+SUMIFS('Filter Schedule'!$J$6:$J$155,'Filter Schedule'!$P$6:$P$155,$A62,'Filter Schedule'!$O$6:$O$155,"Due today")+SUMIFS('Filter Schedule'!$J$6:$J$155,'Filter Schedule'!$P$6:$P$155,$A62,'Filter Schedule'!$O$6:$O$155,"Due soon"))</f>
        <v/>
      </c>
      <c r="J62" s="17">
        <f>IF(OR($A62="",NOT(ISNUMBER($G62)),NOT(ISNUMBER($I62))),"",$G62-$I62)</f>
        <v/>
      </c>
      <c r="K62" s="10">
        <f>IF($A62="","",IF(OR(NOT(ISNUMBER($G62)),NOT(ISNUMBER($H62))),"Stock data missing",IF($G62&lt;$I62,"Short for planned changes",IF($G62-$I62&lt;$H62,"Below reorder point","OK"))))</f>
        <v/>
      </c>
      <c r="L62" s="17">
        <f>IF(OR($A62="",NOT(ISNUMBER($G62)),NOT(ISNUMBER($H62)),NOT(ISNUMBER($I62))),"",MAX($I62+$H62-$G62,0))</f>
        <v/>
      </c>
      <c r="M62" s="5" t="n"/>
    </row>
    <row r="63" ht="24" customHeight="1">
      <c r="A63" s="10">
        <f>IF(OR(COUNT($B63:$E63)&lt;4,$F63=""),"",TEXT($B63,"0.##")&amp;" x "&amp;TEXT($C63,"0.##")&amp;" x "&amp;TEXT($D63,"0.##")&amp;" inches, MERV "&amp;TEXT($E63,"0")&amp;", "&amp;$F63)</f>
        <v/>
      </c>
      <c r="B63" s="27" t="n"/>
      <c r="C63" s="27" t="n"/>
      <c r="D63" s="27" t="n"/>
      <c r="E63" s="14" t="n"/>
      <c r="F63" s="5" t="n"/>
      <c r="G63" s="14" t="n"/>
      <c r="H63" s="14" t="n"/>
      <c r="I63" s="17">
        <f>IF($A63="","",SUMIFS('Filter Schedule'!$J$6:$J$155,'Filter Schedule'!$P$6:$P$155,$A63,'Filter Schedule'!$O$6:$O$155,"Overdue")+SUMIFS('Filter Schedule'!$J$6:$J$155,'Filter Schedule'!$P$6:$P$155,$A63,'Filter Schedule'!$O$6:$O$155,"Due today")+SUMIFS('Filter Schedule'!$J$6:$J$155,'Filter Schedule'!$P$6:$P$155,$A63,'Filter Schedule'!$O$6:$O$155,"Due soon"))</f>
        <v/>
      </c>
      <c r="J63" s="17">
        <f>IF(OR($A63="",NOT(ISNUMBER($G63)),NOT(ISNUMBER($I63))),"",$G63-$I63)</f>
        <v/>
      </c>
      <c r="K63" s="10">
        <f>IF($A63="","",IF(OR(NOT(ISNUMBER($G63)),NOT(ISNUMBER($H63))),"Stock data missing",IF($G63&lt;$I63,"Short for planned changes",IF($G63-$I63&lt;$H63,"Below reorder point","OK"))))</f>
        <v/>
      </c>
      <c r="L63" s="17">
        <f>IF(OR($A63="",NOT(ISNUMBER($G63)),NOT(ISNUMBER($H63)),NOT(ISNUMBER($I63))),"",MAX($I63+$H63-$G63,0))</f>
        <v/>
      </c>
      <c r="M63" s="5" t="n"/>
    </row>
    <row r="64" ht="24" customHeight="1">
      <c r="A64" s="10">
        <f>IF(OR(COUNT($B64:$E64)&lt;4,$F64=""),"",TEXT($B64,"0.##")&amp;" x "&amp;TEXT($C64,"0.##")&amp;" x "&amp;TEXT($D64,"0.##")&amp;" inches, MERV "&amp;TEXT($E64,"0")&amp;", "&amp;$F64)</f>
        <v/>
      </c>
      <c r="B64" s="27" t="n"/>
      <c r="C64" s="27" t="n"/>
      <c r="D64" s="27" t="n"/>
      <c r="E64" s="14" t="n"/>
      <c r="F64" s="5" t="n"/>
      <c r="G64" s="14" t="n"/>
      <c r="H64" s="14" t="n"/>
      <c r="I64" s="17">
        <f>IF($A64="","",SUMIFS('Filter Schedule'!$J$6:$J$155,'Filter Schedule'!$P$6:$P$155,$A64,'Filter Schedule'!$O$6:$O$155,"Overdue")+SUMIFS('Filter Schedule'!$J$6:$J$155,'Filter Schedule'!$P$6:$P$155,$A64,'Filter Schedule'!$O$6:$O$155,"Due today")+SUMIFS('Filter Schedule'!$J$6:$J$155,'Filter Schedule'!$P$6:$P$155,$A64,'Filter Schedule'!$O$6:$O$155,"Due soon"))</f>
        <v/>
      </c>
      <c r="J64" s="17">
        <f>IF(OR($A64="",NOT(ISNUMBER($G64)),NOT(ISNUMBER($I64))),"",$G64-$I64)</f>
        <v/>
      </c>
      <c r="K64" s="10">
        <f>IF($A64="","",IF(OR(NOT(ISNUMBER($G64)),NOT(ISNUMBER($H64))),"Stock data missing",IF($G64&lt;$I64,"Short for planned changes",IF($G64-$I64&lt;$H64,"Below reorder point","OK"))))</f>
        <v/>
      </c>
      <c r="L64" s="17">
        <f>IF(OR($A64="",NOT(ISNUMBER($G64)),NOT(ISNUMBER($H64)),NOT(ISNUMBER($I64))),"",MAX($I64+$H64-$G64,0))</f>
        <v/>
      </c>
      <c r="M64" s="5" t="n"/>
    </row>
    <row r="65" ht="24" customHeight="1">
      <c r="A65" s="10">
        <f>IF(OR(COUNT($B65:$E65)&lt;4,$F65=""),"",TEXT($B65,"0.##")&amp;" x "&amp;TEXT($C65,"0.##")&amp;" x "&amp;TEXT($D65,"0.##")&amp;" inches, MERV "&amp;TEXT($E65,"0")&amp;", "&amp;$F65)</f>
        <v/>
      </c>
      <c r="B65" s="27" t="n"/>
      <c r="C65" s="27" t="n"/>
      <c r="D65" s="27" t="n"/>
      <c r="E65" s="14" t="n"/>
      <c r="F65" s="5" t="n"/>
      <c r="G65" s="14" t="n"/>
      <c r="H65" s="14" t="n"/>
      <c r="I65" s="17">
        <f>IF($A65="","",SUMIFS('Filter Schedule'!$J$6:$J$155,'Filter Schedule'!$P$6:$P$155,$A65,'Filter Schedule'!$O$6:$O$155,"Overdue")+SUMIFS('Filter Schedule'!$J$6:$J$155,'Filter Schedule'!$P$6:$P$155,$A65,'Filter Schedule'!$O$6:$O$155,"Due today")+SUMIFS('Filter Schedule'!$J$6:$J$155,'Filter Schedule'!$P$6:$P$155,$A65,'Filter Schedule'!$O$6:$O$155,"Due soon"))</f>
        <v/>
      </c>
      <c r="J65" s="17">
        <f>IF(OR($A65="",NOT(ISNUMBER($G65)),NOT(ISNUMBER($I65))),"",$G65-$I65)</f>
        <v/>
      </c>
      <c r="K65" s="10">
        <f>IF($A65="","",IF(OR(NOT(ISNUMBER($G65)),NOT(ISNUMBER($H65))),"Stock data missing",IF($G65&lt;$I65,"Short for planned changes",IF($G65-$I65&lt;$H65,"Below reorder point","OK"))))</f>
        <v/>
      </c>
      <c r="L65" s="17">
        <f>IF(OR($A65="",NOT(ISNUMBER($G65)),NOT(ISNUMBER($H65)),NOT(ISNUMBER($I65))),"",MAX($I65+$H65-$G65,0))</f>
        <v/>
      </c>
      <c r="M65" s="5" t="n"/>
    </row>
    <row r="66" ht="24" customHeight="1">
      <c r="A66" s="10">
        <f>IF(OR(COUNT($B66:$E66)&lt;4,$F66=""),"",TEXT($B66,"0.##")&amp;" x "&amp;TEXT($C66,"0.##")&amp;" x "&amp;TEXT($D66,"0.##")&amp;" inches, MERV "&amp;TEXT($E66,"0")&amp;", "&amp;$F66)</f>
        <v/>
      </c>
      <c r="B66" s="27" t="n"/>
      <c r="C66" s="27" t="n"/>
      <c r="D66" s="27" t="n"/>
      <c r="E66" s="14" t="n"/>
      <c r="F66" s="5" t="n"/>
      <c r="G66" s="14" t="n"/>
      <c r="H66" s="14" t="n"/>
      <c r="I66" s="17">
        <f>IF($A66="","",SUMIFS('Filter Schedule'!$J$6:$J$155,'Filter Schedule'!$P$6:$P$155,$A66,'Filter Schedule'!$O$6:$O$155,"Overdue")+SUMIFS('Filter Schedule'!$J$6:$J$155,'Filter Schedule'!$P$6:$P$155,$A66,'Filter Schedule'!$O$6:$O$155,"Due today")+SUMIFS('Filter Schedule'!$J$6:$J$155,'Filter Schedule'!$P$6:$P$155,$A66,'Filter Schedule'!$O$6:$O$155,"Due soon"))</f>
        <v/>
      </c>
      <c r="J66" s="17">
        <f>IF(OR($A66="",NOT(ISNUMBER($G66)),NOT(ISNUMBER($I66))),"",$G66-$I66)</f>
        <v/>
      </c>
      <c r="K66" s="10">
        <f>IF($A66="","",IF(OR(NOT(ISNUMBER($G66)),NOT(ISNUMBER($H66))),"Stock data missing",IF($G66&lt;$I66,"Short for planned changes",IF($G66-$I66&lt;$H66,"Below reorder point","OK"))))</f>
        <v/>
      </c>
      <c r="L66" s="17">
        <f>IF(OR($A66="",NOT(ISNUMBER($G66)),NOT(ISNUMBER($H66)),NOT(ISNUMBER($I66))),"",MAX($I66+$H66-$G66,0))</f>
        <v/>
      </c>
      <c r="M66" s="5" t="n"/>
    </row>
    <row r="67" ht="24" customHeight="1">
      <c r="A67" s="10">
        <f>IF(OR(COUNT($B67:$E67)&lt;4,$F67=""),"",TEXT($B67,"0.##")&amp;" x "&amp;TEXT($C67,"0.##")&amp;" x "&amp;TEXT($D67,"0.##")&amp;" inches, MERV "&amp;TEXT($E67,"0")&amp;", "&amp;$F67)</f>
        <v/>
      </c>
      <c r="B67" s="27" t="n"/>
      <c r="C67" s="27" t="n"/>
      <c r="D67" s="27" t="n"/>
      <c r="E67" s="14" t="n"/>
      <c r="F67" s="5" t="n"/>
      <c r="G67" s="14" t="n"/>
      <c r="H67" s="14" t="n"/>
      <c r="I67" s="17">
        <f>IF($A67="","",SUMIFS('Filter Schedule'!$J$6:$J$155,'Filter Schedule'!$P$6:$P$155,$A67,'Filter Schedule'!$O$6:$O$155,"Overdue")+SUMIFS('Filter Schedule'!$J$6:$J$155,'Filter Schedule'!$P$6:$P$155,$A67,'Filter Schedule'!$O$6:$O$155,"Due today")+SUMIFS('Filter Schedule'!$J$6:$J$155,'Filter Schedule'!$P$6:$P$155,$A67,'Filter Schedule'!$O$6:$O$155,"Due soon"))</f>
        <v/>
      </c>
      <c r="J67" s="17">
        <f>IF(OR($A67="",NOT(ISNUMBER($G67)),NOT(ISNUMBER($I67))),"",$G67-$I67)</f>
        <v/>
      </c>
      <c r="K67" s="10">
        <f>IF($A67="","",IF(OR(NOT(ISNUMBER($G67)),NOT(ISNUMBER($H67))),"Stock data missing",IF($G67&lt;$I67,"Short for planned changes",IF($G67-$I67&lt;$H67,"Below reorder point","OK"))))</f>
        <v/>
      </c>
      <c r="L67" s="17">
        <f>IF(OR($A67="",NOT(ISNUMBER($G67)),NOT(ISNUMBER($H67)),NOT(ISNUMBER($I67))),"",MAX($I67+$H67-$G67,0))</f>
        <v/>
      </c>
      <c r="M67" s="5" t="n"/>
    </row>
    <row r="68" ht="24" customHeight="1">
      <c r="A68" s="10">
        <f>IF(OR(COUNT($B68:$E68)&lt;4,$F68=""),"",TEXT($B68,"0.##")&amp;" x "&amp;TEXT($C68,"0.##")&amp;" x "&amp;TEXT($D68,"0.##")&amp;" inches, MERV "&amp;TEXT($E68,"0")&amp;", "&amp;$F68)</f>
        <v/>
      </c>
      <c r="B68" s="27" t="n"/>
      <c r="C68" s="27" t="n"/>
      <c r="D68" s="27" t="n"/>
      <c r="E68" s="14" t="n"/>
      <c r="F68" s="5" t="n"/>
      <c r="G68" s="14" t="n"/>
      <c r="H68" s="14" t="n"/>
      <c r="I68" s="17">
        <f>IF($A68="","",SUMIFS('Filter Schedule'!$J$6:$J$155,'Filter Schedule'!$P$6:$P$155,$A68,'Filter Schedule'!$O$6:$O$155,"Overdue")+SUMIFS('Filter Schedule'!$J$6:$J$155,'Filter Schedule'!$P$6:$P$155,$A68,'Filter Schedule'!$O$6:$O$155,"Due today")+SUMIFS('Filter Schedule'!$J$6:$J$155,'Filter Schedule'!$P$6:$P$155,$A68,'Filter Schedule'!$O$6:$O$155,"Due soon"))</f>
        <v/>
      </c>
      <c r="J68" s="17">
        <f>IF(OR($A68="",NOT(ISNUMBER($G68)),NOT(ISNUMBER($I68))),"",$G68-$I68)</f>
        <v/>
      </c>
      <c r="K68" s="10">
        <f>IF($A68="","",IF(OR(NOT(ISNUMBER($G68)),NOT(ISNUMBER($H68))),"Stock data missing",IF($G68&lt;$I68,"Short for planned changes",IF($G68-$I68&lt;$H68,"Below reorder point","OK"))))</f>
        <v/>
      </c>
      <c r="L68" s="17">
        <f>IF(OR($A68="",NOT(ISNUMBER($G68)),NOT(ISNUMBER($H68)),NOT(ISNUMBER($I68))),"",MAX($I68+$H68-$G68,0))</f>
        <v/>
      </c>
      <c r="M68" s="5" t="n"/>
    </row>
    <row r="69" ht="24" customHeight="1">
      <c r="A69" s="10">
        <f>IF(OR(COUNT($B69:$E69)&lt;4,$F69=""),"",TEXT($B69,"0.##")&amp;" x "&amp;TEXT($C69,"0.##")&amp;" x "&amp;TEXT($D69,"0.##")&amp;" inches, MERV "&amp;TEXT($E69,"0")&amp;", "&amp;$F69)</f>
        <v/>
      </c>
      <c r="B69" s="27" t="n"/>
      <c r="C69" s="27" t="n"/>
      <c r="D69" s="27" t="n"/>
      <c r="E69" s="14" t="n"/>
      <c r="F69" s="5" t="n"/>
      <c r="G69" s="14" t="n"/>
      <c r="H69" s="14" t="n"/>
      <c r="I69" s="17">
        <f>IF($A69="","",SUMIFS('Filter Schedule'!$J$6:$J$155,'Filter Schedule'!$P$6:$P$155,$A69,'Filter Schedule'!$O$6:$O$155,"Overdue")+SUMIFS('Filter Schedule'!$J$6:$J$155,'Filter Schedule'!$P$6:$P$155,$A69,'Filter Schedule'!$O$6:$O$155,"Due today")+SUMIFS('Filter Schedule'!$J$6:$J$155,'Filter Schedule'!$P$6:$P$155,$A69,'Filter Schedule'!$O$6:$O$155,"Due soon"))</f>
        <v/>
      </c>
      <c r="J69" s="17">
        <f>IF(OR($A69="",NOT(ISNUMBER($G69)),NOT(ISNUMBER($I69))),"",$G69-$I69)</f>
        <v/>
      </c>
      <c r="K69" s="10">
        <f>IF($A69="","",IF(OR(NOT(ISNUMBER($G69)),NOT(ISNUMBER($H69))),"Stock data missing",IF($G69&lt;$I69,"Short for planned changes",IF($G69-$I69&lt;$H69,"Below reorder point","OK"))))</f>
        <v/>
      </c>
      <c r="L69" s="17">
        <f>IF(OR($A69="",NOT(ISNUMBER($G69)),NOT(ISNUMBER($H69)),NOT(ISNUMBER($I69))),"",MAX($I69+$H69-$G69,0))</f>
        <v/>
      </c>
      <c r="M69" s="5" t="n"/>
    </row>
    <row r="70" ht="24" customHeight="1">
      <c r="A70" s="10">
        <f>IF(OR(COUNT($B70:$E70)&lt;4,$F70=""),"",TEXT($B70,"0.##")&amp;" x "&amp;TEXT($C70,"0.##")&amp;" x "&amp;TEXT($D70,"0.##")&amp;" inches, MERV "&amp;TEXT($E70,"0")&amp;", "&amp;$F70)</f>
        <v/>
      </c>
      <c r="B70" s="27" t="n"/>
      <c r="C70" s="27" t="n"/>
      <c r="D70" s="27" t="n"/>
      <c r="E70" s="14" t="n"/>
      <c r="F70" s="5" t="n"/>
      <c r="G70" s="14" t="n"/>
      <c r="H70" s="14" t="n"/>
      <c r="I70" s="17">
        <f>IF($A70="","",SUMIFS('Filter Schedule'!$J$6:$J$155,'Filter Schedule'!$P$6:$P$155,$A70,'Filter Schedule'!$O$6:$O$155,"Overdue")+SUMIFS('Filter Schedule'!$J$6:$J$155,'Filter Schedule'!$P$6:$P$155,$A70,'Filter Schedule'!$O$6:$O$155,"Due today")+SUMIFS('Filter Schedule'!$J$6:$J$155,'Filter Schedule'!$P$6:$P$155,$A70,'Filter Schedule'!$O$6:$O$155,"Due soon"))</f>
        <v/>
      </c>
      <c r="J70" s="17">
        <f>IF(OR($A70="",NOT(ISNUMBER($G70)),NOT(ISNUMBER($I70))),"",$G70-$I70)</f>
        <v/>
      </c>
      <c r="K70" s="10">
        <f>IF($A70="","",IF(OR(NOT(ISNUMBER($G70)),NOT(ISNUMBER($H70))),"Stock data missing",IF($G70&lt;$I70,"Short for planned changes",IF($G70-$I70&lt;$H70,"Below reorder point","OK"))))</f>
        <v/>
      </c>
      <c r="L70" s="17">
        <f>IF(OR($A70="",NOT(ISNUMBER($G70)),NOT(ISNUMBER($H70)),NOT(ISNUMBER($I70))),"",MAX($I70+$H70-$G70,0))</f>
        <v/>
      </c>
      <c r="M70" s="5" t="n"/>
    </row>
    <row r="71" ht="24" customHeight="1">
      <c r="A71" s="10">
        <f>IF(OR(COUNT($B71:$E71)&lt;4,$F71=""),"",TEXT($B71,"0.##")&amp;" x "&amp;TEXT($C71,"0.##")&amp;" x "&amp;TEXT($D71,"0.##")&amp;" inches, MERV "&amp;TEXT($E71,"0")&amp;", "&amp;$F71)</f>
        <v/>
      </c>
      <c r="B71" s="27" t="n"/>
      <c r="C71" s="27" t="n"/>
      <c r="D71" s="27" t="n"/>
      <c r="E71" s="14" t="n"/>
      <c r="F71" s="5" t="n"/>
      <c r="G71" s="14" t="n"/>
      <c r="H71" s="14" t="n"/>
      <c r="I71" s="17">
        <f>IF($A71="","",SUMIFS('Filter Schedule'!$J$6:$J$155,'Filter Schedule'!$P$6:$P$155,$A71,'Filter Schedule'!$O$6:$O$155,"Overdue")+SUMIFS('Filter Schedule'!$J$6:$J$155,'Filter Schedule'!$P$6:$P$155,$A71,'Filter Schedule'!$O$6:$O$155,"Due today")+SUMIFS('Filter Schedule'!$J$6:$J$155,'Filter Schedule'!$P$6:$P$155,$A71,'Filter Schedule'!$O$6:$O$155,"Due soon"))</f>
        <v/>
      </c>
      <c r="J71" s="17">
        <f>IF(OR($A71="",NOT(ISNUMBER($G71)),NOT(ISNUMBER($I71))),"",$G71-$I71)</f>
        <v/>
      </c>
      <c r="K71" s="10">
        <f>IF($A71="","",IF(OR(NOT(ISNUMBER($G71)),NOT(ISNUMBER($H71))),"Stock data missing",IF($G71&lt;$I71,"Short for planned changes",IF($G71-$I71&lt;$H71,"Below reorder point","OK"))))</f>
        <v/>
      </c>
      <c r="L71" s="17">
        <f>IF(OR($A71="",NOT(ISNUMBER($G71)),NOT(ISNUMBER($H71)),NOT(ISNUMBER($I71))),"",MAX($I71+$H71-$G71,0))</f>
        <v/>
      </c>
      <c r="M71" s="5" t="n"/>
    </row>
    <row r="72" ht="24" customHeight="1">
      <c r="A72" s="10">
        <f>IF(OR(COUNT($B72:$E72)&lt;4,$F72=""),"",TEXT($B72,"0.##")&amp;" x "&amp;TEXT($C72,"0.##")&amp;" x "&amp;TEXT($D72,"0.##")&amp;" inches, MERV "&amp;TEXT($E72,"0")&amp;", "&amp;$F72)</f>
        <v/>
      </c>
      <c r="B72" s="27" t="n"/>
      <c r="C72" s="27" t="n"/>
      <c r="D72" s="27" t="n"/>
      <c r="E72" s="14" t="n"/>
      <c r="F72" s="5" t="n"/>
      <c r="G72" s="14" t="n"/>
      <c r="H72" s="14" t="n"/>
      <c r="I72" s="17">
        <f>IF($A72="","",SUMIFS('Filter Schedule'!$J$6:$J$155,'Filter Schedule'!$P$6:$P$155,$A72,'Filter Schedule'!$O$6:$O$155,"Overdue")+SUMIFS('Filter Schedule'!$J$6:$J$155,'Filter Schedule'!$P$6:$P$155,$A72,'Filter Schedule'!$O$6:$O$155,"Due today")+SUMIFS('Filter Schedule'!$J$6:$J$155,'Filter Schedule'!$P$6:$P$155,$A72,'Filter Schedule'!$O$6:$O$155,"Due soon"))</f>
        <v/>
      </c>
      <c r="J72" s="17">
        <f>IF(OR($A72="",NOT(ISNUMBER($G72)),NOT(ISNUMBER($I72))),"",$G72-$I72)</f>
        <v/>
      </c>
      <c r="K72" s="10">
        <f>IF($A72="","",IF(OR(NOT(ISNUMBER($G72)),NOT(ISNUMBER($H72))),"Stock data missing",IF($G72&lt;$I72,"Short for planned changes",IF($G72-$I72&lt;$H72,"Below reorder point","OK"))))</f>
        <v/>
      </c>
      <c r="L72" s="17">
        <f>IF(OR($A72="",NOT(ISNUMBER($G72)),NOT(ISNUMBER($H72)),NOT(ISNUMBER($I72))),"",MAX($I72+$H72-$G72,0))</f>
        <v/>
      </c>
      <c r="M72" s="5" t="n"/>
    </row>
    <row r="73" ht="24" customHeight="1">
      <c r="A73" s="10">
        <f>IF(OR(COUNT($B73:$E73)&lt;4,$F73=""),"",TEXT($B73,"0.##")&amp;" x "&amp;TEXT($C73,"0.##")&amp;" x "&amp;TEXT($D73,"0.##")&amp;" inches, MERV "&amp;TEXT($E73,"0")&amp;", "&amp;$F73)</f>
        <v/>
      </c>
      <c r="B73" s="27" t="n"/>
      <c r="C73" s="27" t="n"/>
      <c r="D73" s="27" t="n"/>
      <c r="E73" s="14" t="n"/>
      <c r="F73" s="5" t="n"/>
      <c r="G73" s="14" t="n"/>
      <c r="H73" s="14" t="n"/>
      <c r="I73" s="17">
        <f>IF($A73="","",SUMIFS('Filter Schedule'!$J$6:$J$155,'Filter Schedule'!$P$6:$P$155,$A73,'Filter Schedule'!$O$6:$O$155,"Overdue")+SUMIFS('Filter Schedule'!$J$6:$J$155,'Filter Schedule'!$P$6:$P$155,$A73,'Filter Schedule'!$O$6:$O$155,"Due today")+SUMIFS('Filter Schedule'!$J$6:$J$155,'Filter Schedule'!$P$6:$P$155,$A73,'Filter Schedule'!$O$6:$O$155,"Due soon"))</f>
        <v/>
      </c>
      <c r="J73" s="17">
        <f>IF(OR($A73="",NOT(ISNUMBER($G73)),NOT(ISNUMBER($I73))),"",$G73-$I73)</f>
        <v/>
      </c>
      <c r="K73" s="10">
        <f>IF($A73="","",IF(OR(NOT(ISNUMBER($G73)),NOT(ISNUMBER($H73))),"Stock data missing",IF($G73&lt;$I73,"Short for planned changes",IF($G73-$I73&lt;$H73,"Below reorder point","OK"))))</f>
        <v/>
      </c>
      <c r="L73" s="17">
        <f>IF(OR($A73="",NOT(ISNUMBER($G73)),NOT(ISNUMBER($H73)),NOT(ISNUMBER($I73))),"",MAX($I73+$H73-$G73,0))</f>
        <v/>
      </c>
      <c r="M73" s="5" t="n"/>
    </row>
    <row r="74" ht="24" customHeight="1">
      <c r="A74" s="10">
        <f>IF(OR(COUNT($B74:$E74)&lt;4,$F74=""),"",TEXT($B74,"0.##")&amp;" x "&amp;TEXT($C74,"0.##")&amp;" x "&amp;TEXT($D74,"0.##")&amp;" inches, MERV "&amp;TEXT($E74,"0")&amp;", "&amp;$F74)</f>
        <v/>
      </c>
      <c r="B74" s="27" t="n"/>
      <c r="C74" s="27" t="n"/>
      <c r="D74" s="27" t="n"/>
      <c r="E74" s="14" t="n"/>
      <c r="F74" s="5" t="n"/>
      <c r="G74" s="14" t="n"/>
      <c r="H74" s="14" t="n"/>
      <c r="I74" s="17">
        <f>IF($A74="","",SUMIFS('Filter Schedule'!$J$6:$J$155,'Filter Schedule'!$P$6:$P$155,$A74,'Filter Schedule'!$O$6:$O$155,"Overdue")+SUMIFS('Filter Schedule'!$J$6:$J$155,'Filter Schedule'!$P$6:$P$155,$A74,'Filter Schedule'!$O$6:$O$155,"Due today")+SUMIFS('Filter Schedule'!$J$6:$J$155,'Filter Schedule'!$P$6:$P$155,$A74,'Filter Schedule'!$O$6:$O$155,"Due soon"))</f>
        <v/>
      </c>
      <c r="J74" s="17">
        <f>IF(OR($A74="",NOT(ISNUMBER($G74)),NOT(ISNUMBER($I74))),"",$G74-$I74)</f>
        <v/>
      </c>
      <c r="K74" s="10">
        <f>IF($A74="","",IF(OR(NOT(ISNUMBER($G74)),NOT(ISNUMBER($H74))),"Stock data missing",IF($G74&lt;$I74,"Short for planned changes",IF($G74-$I74&lt;$H74,"Below reorder point","OK"))))</f>
        <v/>
      </c>
      <c r="L74" s="17">
        <f>IF(OR($A74="",NOT(ISNUMBER($G74)),NOT(ISNUMBER($H74)),NOT(ISNUMBER($I74))),"",MAX($I74+$H74-$G74,0))</f>
        <v/>
      </c>
      <c r="M74" s="5" t="n"/>
    </row>
    <row r="75" ht="24" customHeight="1">
      <c r="A75" s="10">
        <f>IF(OR(COUNT($B75:$E75)&lt;4,$F75=""),"",TEXT($B75,"0.##")&amp;" x "&amp;TEXT($C75,"0.##")&amp;" x "&amp;TEXT($D75,"0.##")&amp;" inches, MERV "&amp;TEXT($E75,"0")&amp;", "&amp;$F75)</f>
        <v/>
      </c>
      <c r="B75" s="27" t="n"/>
      <c r="C75" s="27" t="n"/>
      <c r="D75" s="27" t="n"/>
      <c r="E75" s="14" t="n"/>
      <c r="F75" s="5" t="n"/>
      <c r="G75" s="14" t="n"/>
      <c r="H75" s="14" t="n"/>
      <c r="I75" s="17">
        <f>IF($A75="","",SUMIFS('Filter Schedule'!$J$6:$J$155,'Filter Schedule'!$P$6:$P$155,$A75,'Filter Schedule'!$O$6:$O$155,"Overdue")+SUMIFS('Filter Schedule'!$J$6:$J$155,'Filter Schedule'!$P$6:$P$155,$A75,'Filter Schedule'!$O$6:$O$155,"Due today")+SUMIFS('Filter Schedule'!$J$6:$J$155,'Filter Schedule'!$P$6:$P$155,$A75,'Filter Schedule'!$O$6:$O$155,"Due soon"))</f>
        <v/>
      </c>
      <c r="J75" s="17">
        <f>IF(OR($A75="",NOT(ISNUMBER($G75)),NOT(ISNUMBER($I75))),"",$G75-$I75)</f>
        <v/>
      </c>
      <c r="K75" s="10">
        <f>IF($A75="","",IF(OR(NOT(ISNUMBER($G75)),NOT(ISNUMBER($H75))),"Stock data missing",IF($G75&lt;$I75,"Short for planned changes",IF($G75-$I75&lt;$H75,"Below reorder point","OK"))))</f>
        <v/>
      </c>
      <c r="L75" s="17">
        <f>IF(OR($A75="",NOT(ISNUMBER($G75)),NOT(ISNUMBER($H75)),NOT(ISNUMBER($I75))),"",MAX($I75+$H75-$G75,0))</f>
        <v/>
      </c>
      <c r="M75" s="5" t="n"/>
    </row>
    <row r="76" ht="24" customHeight="1">
      <c r="A76" s="10">
        <f>IF(OR(COUNT($B76:$E76)&lt;4,$F76=""),"",TEXT($B76,"0.##")&amp;" x "&amp;TEXT($C76,"0.##")&amp;" x "&amp;TEXT($D76,"0.##")&amp;" inches, MERV "&amp;TEXT($E76,"0")&amp;", "&amp;$F76)</f>
        <v/>
      </c>
      <c r="B76" s="27" t="n"/>
      <c r="C76" s="27" t="n"/>
      <c r="D76" s="27" t="n"/>
      <c r="E76" s="14" t="n"/>
      <c r="F76" s="5" t="n"/>
      <c r="G76" s="14" t="n"/>
      <c r="H76" s="14" t="n"/>
      <c r="I76" s="17">
        <f>IF($A76="","",SUMIFS('Filter Schedule'!$J$6:$J$155,'Filter Schedule'!$P$6:$P$155,$A76,'Filter Schedule'!$O$6:$O$155,"Overdue")+SUMIFS('Filter Schedule'!$J$6:$J$155,'Filter Schedule'!$P$6:$P$155,$A76,'Filter Schedule'!$O$6:$O$155,"Due today")+SUMIFS('Filter Schedule'!$J$6:$J$155,'Filter Schedule'!$P$6:$P$155,$A76,'Filter Schedule'!$O$6:$O$155,"Due soon"))</f>
        <v/>
      </c>
      <c r="J76" s="17">
        <f>IF(OR($A76="",NOT(ISNUMBER($G76)),NOT(ISNUMBER($I76))),"",$G76-$I76)</f>
        <v/>
      </c>
      <c r="K76" s="10">
        <f>IF($A76="","",IF(OR(NOT(ISNUMBER($G76)),NOT(ISNUMBER($H76))),"Stock data missing",IF($G76&lt;$I76,"Short for planned changes",IF($G76-$I76&lt;$H76,"Below reorder point","OK"))))</f>
        <v/>
      </c>
      <c r="L76" s="17">
        <f>IF(OR($A76="",NOT(ISNUMBER($G76)),NOT(ISNUMBER($H76)),NOT(ISNUMBER($I76))),"",MAX($I76+$H76-$G76,0))</f>
        <v/>
      </c>
      <c r="M76" s="5" t="n"/>
    </row>
    <row r="77" ht="24" customHeight="1">
      <c r="A77" s="10">
        <f>IF(OR(COUNT($B77:$E77)&lt;4,$F77=""),"",TEXT($B77,"0.##")&amp;" x "&amp;TEXT($C77,"0.##")&amp;" x "&amp;TEXT($D77,"0.##")&amp;" inches, MERV "&amp;TEXT($E77,"0")&amp;", "&amp;$F77)</f>
        <v/>
      </c>
      <c r="B77" s="27" t="n"/>
      <c r="C77" s="27" t="n"/>
      <c r="D77" s="27" t="n"/>
      <c r="E77" s="14" t="n"/>
      <c r="F77" s="5" t="n"/>
      <c r="G77" s="14" t="n"/>
      <c r="H77" s="14" t="n"/>
      <c r="I77" s="17">
        <f>IF($A77="","",SUMIFS('Filter Schedule'!$J$6:$J$155,'Filter Schedule'!$P$6:$P$155,$A77,'Filter Schedule'!$O$6:$O$155,"Overdue")+SUMIFS('Filter Schedule'!$J$6:$J$155,'Filter Schedule'!$P$6:$P$155,$A77,'Filter Schedule'!$O$6:$O$155,"Due today")+SUMIFS('Filter Schedule'!$J$6:$J$155,'Filter Schedule'!$P$6:$P$155,$A77,'Filter Schedule'!$O$6:$O$155,"Due soon"))</f>
        <v/>
      </c>
      <c r="J77" s="17">
        <f>IF(OR($A77="",NOT(ISNUMBER($G77)),NOT(ISNUMBER($I77))),"",$G77-$I77)</f>
        <v/>
      </c>
      <c r="K77" s="10">
        <f>IF($A77="","",IF(OR(NOT(ISNUMBER($G77)),NOT(ISNUMBER($H77))),"Stock data missing",IF($G77&lt;$I77,"Short for planned changes",IF($G77-$I77&lt;$H77,"Below reorder point","OK"))))</f>
        <v/>
      </c>
      <c r="L77" s="17">
        <f>IF(OR($A77="",NOT(ISNUMBER($G77)),NOT(ISNUMBER($H77)),NOT(ISNUMBER($I77))),"",MAX($I77+$H77-$G77,0))</f>
        <v/>
      </c>
      <c r="M77" s="5" t="n"/>
    </row>
    <row r="78" ht="24" customHeight="1">
      <c r="A78" s="10">
        <f>IF(OR(COUNT($B78:$E78)&lt;4,$F78=""),"",TEXT($B78,"0.##")&amp;" x "&amp;TEXT($C78,"0.##")&amp;" x "&amp;TEXT($D78,"0.##")&amp;" inches, MERV "&amp;TEXT($E78,"0")&amp;", "&amp;$F78)</f>
        <v/>
      </c>
      <c r="B78" s="27" t="n"/>
      <c r="C78" s="27" t="n"/>
      <c r="D78" s="27" t="n"/>
      <c r="E78" s="14" t="n"/>
      <c r="F78" s="5" t="n"/>
      <c r="G78" s="14" t="n"/>
      <c r="H78" s="14" t="n"/>
      <c r="I78" s="17">
        <f>IF($A78="","",SUMIFS('Filter Schedule'!$J$6:$J$155,'Filter Schedule'!$P$6:$P$155,$A78,'Filter Schedule'!$O$6:$O$155,"Overdue")+SUMIFS('Filter Schedule'!$J$6:$J$155,'Filter Schedule'!$P$6:$P$155,$A78,'Filter Schedule'!$O$6:$O$155,"Due today")+SUMIFS('Filter Schedule'!$J$6:$J$155,'Filter Schedule'!$P$6:$P$155,$A78,'Filter Schedule'!$O$6:$O$155,"Due soon"))</f>
        <v/>
      </c>
      <c r="J78" s="17">
        <f>IF(OR($A78="",NOT(ISNUMBER($G78)),NOT(ISNUMBER($I78))),"",$G78-$I78)</f>
        <v/>
      </c>
      <c r="K78" s="10">
        <f>IF($A78="","",IF(OR(NOT(ISNUMBER($G78)),NOT(ISNUMBER($H78))),"Stock data missing",IF($G78&lt;$I78,"Short for planned changes",IF($G78-$I78&lt;$H78,"Below reorder point","OK"))))</f>
        <v/>
      </c>
      <c r="L78" s="17">
        <f>IF(OR($A78="",NOT(ISNUMBER($G78)),NOT(ISNUMBER($H78)),NOT(ISNUMBER($I78))),"",MAX($I78+$H78-$G78,0))</f>
        <v/>
      </c>
      <c r="M78" s="5" t="n"/>
    </row>
    <row r="79" ht="24" customHeight="1">
      <c r="A79" s="10">
        <f>IF(OR(COUNT($B79:$E79)&lt;4,$F79=""),"",TEXT($B79,"0.##")&amp;" x "&amp;TEXT($C79,"0.##")&amp;" x "&amp;TEXT($D79,"0.##")&amp;" inches, MERV "&amp;TEXT($E79,"0")&amp;", "&amp;$F79)</f>
        <v/>
      </c>
      <c r="B79" s="27" t="n"/>
      <c r="C79" s="27" t="n"/>
      <c r="D79" s="27" t="n"/>
      <c r="E79" s="14" t="n"/>
      <c r="F79" s="5" t="n"/>
      <c r="G79" s="14" t="n"/>
      <c r="H79" s="14" t="n"/>
      <c r="I79" s="17">
        <f>IF($A79="","",SUMIFS('Filter Schedule'!$J$6:$J$155,'Filter Schedule'!$P$6:$P$155,$A79,'Filter Schedule'!$O$6:$O$155,"Overdue")+SUMIFS('Filter Schedule'!$J$6:$J$155,'Filter Schedule'!$P$6:$P$155,$A79,'Filter Schedule'!$O$6:$O$155,"Due today")+SUMIFS('Filter Schedule'!$J$6:$J$155,'Filter Schedule'!$P$6:$P$155,$A79,'Filter Schedule'!$O$6:$O$155,"Due soon"))</f>
        <v/>
      </c>
      <c r="J79" s="17">
        <f>IF(OR($A79="",NOT(ISNUMBER($G79)),NOT(ISNUMBER($I79))),"",$G79-$I79)</f>
        <v/>
      </c>
      <c r="K79" s="10">
        <f>IF($A79="","",IF(OR(NOT(ISNUMBER($G79)),NOT(ISNUMBER($H79))),"Stock data missing",IF($G79&lt;$I79,"Short for planned changes",IF($G79-$I79&lt;$H79,"Below reorder point","OK"))))</f>
        <v/>
      </c>
      <c r="L79" s="17">
        <f>IF(OR($A79="",NOT(ISNUMBER($G79)),NOT(ISNUMBER($H79)),NOT(ISNUMBER($I79))),"",MAX($I79+$H79-$G79,0))</f>
        <v/>
      </c>
      <c r="M79" s="5" t="n"/>
    </row>
    <row r="80" ht="24" customHeight="1">
      <c r="A80" s="10">
        <f>IF(OR(COUNT($B80:$E80)&lt;4,$F80=""),"",TEXT($B80,"0.##")&amp;" x "&amp;TEXT($C80,"0.##")&amp;" x "&amp;TEXT($D80,"0.##")&amp;" inches, MERV "&amp;TEXT($E80,"0")&amp;", "&amp;$F80)</f>
        <v/>
      </c>
      <c r="B80" s="27" t="n"/>
      <c r="C80" s="27" t="n"/>
      <c r="D80" s="27" t="n"/>
      <c r="E80" s="14" t="n"/>
      <c r="F80" s="5" t="n"/>
      <c r="G80" s="14" t="n"/>
      <c r="H80" s="14" t="n"/>
      <c r="I80" s="17">
        <f>IF($A80="","",SUMIFS('Filter Schedule'!$J$6:$J$155,'Filter Schedule'!$P$6:$P$155,$A80,'Filter Schedule'!$O$6:$O$155,"Overdue")+SUMIFS('Filter Schedule'!$J$6:$J$155,'Filter Schedule'!$P$6:$P$155,$A80,'Filter Schedule'!$O$6:$O$155,"Due today")+SUMIFS('Filter Schedule'!$J$6:$J$155,'Filter Schedule'!$P$6:$P$155,$A80,'Filter Schedule'!$O$6:$O$155,"Due soon"))</f>
        <v/>
      </c>
      <c r="J80" s="17">
        <f>IF(OR($A80="",NOT(ISNUMBER($G80)),NOT(ISNUMBER($I80))),"",$G80-$I80)</f>
        <v/>
      </c>
      <c r="K80" s="10">
        <f>IF($A80="","",IF(OR(NOT(ISNUMBER($G80)),NOT(ISNUMBER($H80))),"Stock data missing",IF($G80&lt;$I80,"Short for planned changes",IF($G80-$I80&lt;$H80,"Below reorder point","OK"))))</f>
        <v/>
      </c>
      <c r="L80" s="17">
        <f>IF(OR($A80="",NOT(ISNUMBER($G80)),NOT(ISNUMBER($H80)),NOT(ISNUMBER($I80))),"",MAX($I80+$H80-$G80,0))</f>
        <v/>
      </c>
      <c r="M80" s="5" t="n"/>
    </row>
    <row r="81" ht="24" customHeight="1">
      <c r="A81" s="10">
        <f>IF(OR(COUNT($B81:$E81)&lt;4,$F81=""),"",TEXT($B81,"0.##")&amp;" x "&amp;TEXT($C81,"0.##")&amp;" x "&amp;TEXT($D81,"0.##")&amp;" inches, MERV "&amp;TEXT($E81,"0")&amp;", "&amp;$F81)</f>
        <v/>
      </c>
      <c r="B81" s="27" t="n"/>
      <c r="C81" s="27" t="n"/>
      <c r="D81" s="27" t="n"/>
      <c r="E81" s="14" t="n"/>
      <c r="F81" s="5" t="n"/>
      <c r="G81" s="14" t="n"/>
      <c r="H81" s="14" t="n"/>
      <c r="I81" s="17">
        <f>IF($A81="","",SUMIFS('Filter Schedule'!$J$6:$J$155,'Filter Schedule'!$P$6:$P$155,$A81,'Filter Schedule'!$O$6:$O$155,"Overdue")+SUMIFS('Filter Schedule'!$J$6:$J$155,'Filter Schedule'!$P$6:$P$155,$A81,'Filter Schedule'!$O$6:$O$155,"Due today")+SUMIFS('Filter Schedule'!$J$6:$J$155,'Filter Schedule'!$P$6:$P$155,$A81,'Filter Schedule'!$O$6:$O$155,"Due soon"))</f>
        <v/>
      </c>
      <c r="J81" s="17">
        <f>IF(OR($A81="",NOT(ISNUMBER($G81)),NOT(ISNUMBER($I81))),"",$G81-$I81)</f>
        <v/>
      </c>
      <c r="K81" s="10">
        <f>IF($A81="","",IF(OR(NOT(ISNUMBER($G81)),NOT(ISNUMBER($H81))),"Stock data missing",IF($G81&lt;$I81,"Short for planned changes",IF($G81-$I81&lt;$H81,"Below reorder point","OK"))))</f>
        <v/>
      </c>
      <c r="L81" s="17">
        <f>IF(OR($A81="",NOT(ISNUMBER($G81)),NOT(ISNUMBER($H81)),NOT(ISNUMBER($I81))),"",MAX($I81+$H81-$G81,0))</f>
        <v/>
      </c>
      <c r="M81" s="5" t="n"/>
    </row>
    <row r="82" ht="24" customHeight="1">
      <c r="A82" s="10">
        <f>IF(OR(COUNT($B82:$E82)&lt;4,$F82=""),"",TEXT($B82,"0.##")&amp;" x "&amp;TEXT($C82,"0.##")&amp;" x "&amp;TEXT($D82,"0.##")&amp;" inches, MERV "&amp;TEXT($E82,"0")&amp;", "&amp;$F82)</f>
        <v/>
      </c>
      <c r="B82" s="27" t="n"/>
      <c r="C82" s="27" t="n"/>
      <c r="D82" s="27" t="n"/>
      <c r="E82" s="14" t="n"/>
      <c r="F82" s="5" t="n"/>
      <c r="G82" s="14" t="n"/>
      <c r="H82" s="14" t="n"/>
      <c r="I82" s="17">
        <f>IF($A82="","",SUMIFS('Filter Schedule'!$J$6:$J$155,'Filter Schedule'!$P$6:$P$155,$A82,'Filter Schedule'!$O$6:$O$155,"Overdue")+SUMIFS('Filter Schedule'!$J$6:$J$155,'Filter Schedule'!$P$6:$P$155,$A82,'Filter Schedule'!$O$6:$O$155,"Due today")+SUMIFS('Filter Schedule'!$J$6:$J$155,'Filter Schedule'!$P$6:$P$155,$A82,'Filter Schedule'!$O$6:$O$155,"Due soon"))</f>
        <v/>
      </c>
      <c r="J82" s="17">
        <f>IF(OR($A82="",NOT(ISNUMBER($G82)),NOT(ISNUMBER($I82))),"",$G82-$I82)</f>
        <v/>
      </c>
      <c r="K82" s="10">
        <f>IF($A82="","",IF(OR(NOT(ISNUMBER($G82)),NOT(ISNUMBER($H82))),"Stock data missing",IF($G82&lt;$I82,"Short for planned changes",IF($G82-$I82&lt;$H82,"Below reorder point","OK"))))</f>
        <v/>
      </c>
      <c r="L82" s="17">
        <f>IF(OR($A82="",NOT(ISNUMBER($G82)),NOT(ISNUMBER($H82)),NOT(ISNUMBER($I82))),"",MAX($I82+$H82-$G82,0))</f>
        <v/>
      </c>
      <c r="M82" s="5" t="n"/>
    </row>
    <row r="83" ht="24" customHeight="1">
      <c r="A83" s="10">
        <f>IF(OR(COUNT($B83:$E83)&lt;4,$F83=""),"",TEXT($B83,"0.##")&amp;" x "&amp;TEXT($C83,"0.##")&amp;" x "&amp;TEXT($D83,"0.##")&amp;" inches, MERV "&amp;TEXT($E83,"0")&amp;", "&amp;$F83)</f>
        <v/>
      </c>
      <c r="B83" s="27" t="n"/>
      <c r="C83" s="27" t="n"/>
      <c r="D83" s="27" t="n"/>
      <c r="E83" s="14" t="n"/>
      <c r="F83" s="5" t="n"/>
      <c r="G83" s="14" t="n"/>
      <c r="H83" s="14" t="n"/>
      <c r="I83" s="17">
        <f>IF($A83="","",SUMIFS('Filter Schedule'!$J$6:$J$155,'Filter Schedule'!$P$6:$P$155,$A83,'Filter Schedule'!$O$6:$O$155,"Overdue")+SUMIFS('Filter Schedule'!$J$6:$J$155,'Filter Schedule'!$P$6:$P$155,$A83,'Filter Schedule'!$O$6:$O$155,"Due today")+SUMIFS('Filter Schedule'!$J$6:$J$155,'Filter Schedule'!$P$6:$P$155,$A83,'Filter Schedule'!$O$6:$O$155,"Due soon"))</f>
        <v/>
      </c>
      <c r="J83" s="17">
        <f>IF(OR($A83="",NOT(ISNUMBER($G83)),NOT(ISNUMBER($I83))),"",$G83-$I83)</f>
        <v/>
      </c>
      <c r="K83" s="10">
        <f>IF($A83="","",IF(OR(NOT(ISNUMBER($G83)),NOT(ISNUMBER($H83))),"Stock data missing",IF($G83&lt;$I83,"Short for planned changes",IF($G83-$I83&lt;$H83,"Below reorder point","OK"))))</f>
        <v/>
      </c>
      <c r="L83" s="17">
        <f>IF(OR($A83="",NOT(ISNUMBER($G83)),NOT(ISNUMBER($H83)),NOT(ISNUMBER($I83))),"",MAX($I83+$H83-$G83,0))</f>
        <v/>
      </c>
      <c r="M83" s="5" t="n"/>
    </row>
    <row r="84" ht="24" customHeight="1">
      <c r="A84" s="10">
        <f>IF(OR(COUNT($B84:$E84)&lt;4,$F84=""),"",TEXT($B84,"0.##")&amp;" x "&amp;TEXT($C84,"0.##")&amp;" x "&amp;TEXT($D84,"0.##")&amp;" inches, MERV "&amp;TEXT($E84,"0")&amp;", "&amp;$F84)</f>
        <v/>
      </c>
      <c r="B84" s="27" t="n"/>
      <c r="C84" s="27" t="n"/>
      <c r="D84" s="27" t="n"/>
      <c r="E84" s="14" t="n"/>
      <c r="F84" s="5" t="n"/>
      <c r="G84" s="14" t="n"/>
      <c r="H84" s="14" t="n"/>
      <c r="I84" s="17">
        <f>IF($A84="","",SUMIFS('Filter Schedule'!$J$6:$J$155,'Filter Schedule'!$P$6:$P$155,$A84,'Filter Schedule'!$O$6:$O$155,"Overdue")+SUMIFS('Filter Schedule'!$J$6:$J$155,'Filter Schedule'!$P$6:$P$155,$A84,'Filter Schedule'!$O$6:$O$155,"Due today")+SUMIFS('Filter Schedule'!$J$6:$J$155,'Filter Schedule'!$P$6:$P$155,$A84,'Filter Schedule'!$O$6:$O$155,"Due soon"))</f>
        <v/>
      </c>
      <c r="J84" s="17">
        <f>IF(OR($A84="",NOT(ISNUMBER($G84)),NOT(ISNUMBER($I84))),"",$G84-$I84)</f>
        <v/>
      </c>
      <c r="K84" s="10">
        <f>IF($A84="","",IF(OR(NOT(ISNUMBER($G84)),NOT(ISNUMBER($H84))),"Stock data missing",IF($G84&lt;$I84,"Short for planned changes",IF($G84-$I84&lt;$H84,"Below reorder point","OK"))))</f>
        <v/>
      </c>
      <c r="L84" s="17">
        <f>IF(OR($A84="",NOT(ISNUMBER($G84)),NOT(ISNUMBER($H84)),NOT(ISNUMBER($I84))),"",MAX($I84+$H84-$G84,0))</f>
        <v/>
      </c>
      <c r="M84" s="5" t="n"/>
    </row>
    <row r="85" ht="24" customHeight="1">
      <c r="A85" s="10">
        <f>IF(OR(COUNT($B85:$E85)&lt;4,$F85=""),"",TEXT($B85,"0.##")&amp;" x "&amp;TEXT($C85,"0.##")&amp;" x "&amp;TEXT($D85,"0.##")&amp;" inches, MERV "&amp;TEXT($E85,"0")&amp;", "&amp;$F85)</f>
        <v/>
      </c>
      <c r="B85" s="27" t="n"/>
      <c r="C85" s="27" t="n"/>
      <c r="D85" s="27" t="n"/>
      <c r="E85" s="14" t="n"/>
      <c r="F85" s="5" t="n"/>
      <c r="G85" s="14" t="n"/>
      <c r="H85" s="14" t="n"/>
      <c r="I85" s="17">
        <f>IF($A85="","",SUMIFS('Filter Schedule'!$J$6:$J$155,'Filter Schedule'!$P$6:$P$155,$A85,'Filter Schedule'!$O$6:$O$155,"Overdue")+SUMIFS('Filter Schedule'!$J$6:$J$155,'Filter Schedule'!$P$6:$P$155,$A85,'Filter Schedule'!$O$6:$O$155,"Due today")+SUMIFS('Filter Schedule'!$J$6:$J$155,'Filter Schedule'!$P$6:$P$155,$A85,'Filter Schedule'!$O$6:$O$155,"Due soon"))</f>
        <v/>
      </c>
      <c r="J85" s="17">
        <f>IF(OR($A85="",NOT(ISNUMBER($G85)),NOT(ISNUMBER($I85))),"",$G85-$I85)</f>
        <v/>
      </c>
      <c r="K85" s="10">
        <f>IF($A85="","",IF(OR(NOT(ISNUMBER($G85)),NOT(ISNUMBER($H85))),"Stock data missing",IF($G85&lt;$I85,"Short for planned changes",IF($G85-$I85&lt;$H85,"Below reorder point","OK"))))</f>
        <v/>
      </c>
      <c r="L85" s="17">
        <f>IF(OR($A85="",NOT(ISNUMBER($G85)),NOT(ISNUMBER($H85)),NOT(ISNUMBER($I85))),"",MAX($I85+$H85-$G85,0))</f>
        <v/>
      </c>
      <c r="M85" s="5" t="n"/>
    </row>
    <row r="86" ht="24" customHeight="1">
      <c r="A86" s="10">
        <f>IF(OR(COUNT($B86:$E86)&lt;4,$F86=""),"",TEXT($B86,"0.##")&amp;" x "&amp;TEXT($C86,"0.##")&amp;" x "&amp;TEXT($D86,"0.##")&amp;" inches, MERV "&amp;TEXT($E86,"0")&amp;", "&amp;$F86)</f>
        <v/>
      </c>
      <c r="B86" s="27" t="n"/>
      <c r="C86" s="27" t="n"/>
      <c r="D86" s="27" t="n"/>
      <c r="E86" s="14" t="n"/>
      <c r="F86" s="5" t="n"/>
      <c r="G86" s="14" t="n"/>
      <c r="H86" s="14" t="n"/>
      <c r="I86" s="17">
        <f>IF($A86="","",SUMIFS('Filter Schedule'!$J$6:$J$155,'Filter Schedule'!$P$6:$P$155,$A86,'Filter Schedule'!$O$6:$O$155,"Overdue")+SUMIFS('Filter Schedule'!$J$6:$J$155,'Filter Schedule'!$P$6:$P$155,$A86,'Filter Schedule'!$O$6:$O$155,"Due today")+SUMIFS('Filter Schedule'!$J$6:$J$155,'Filter Schedule'!$P$6:$P$155,$A86,'Filter Schedule'!$O$6:$O$155,"Due soon"))</f>
        <v/>
      </c>
      <c r="J86" s="17">
        <f>IF(OR($A86="",NOT(ISNUMBER($G86)),NOT(ISNUMBER($I86))),"",$G86-$I86)</f>
        <v/>
      </c>
      <c r="K86" s="10">
        <f>IF($A86="","",IF(OR(NOT(ISNUMBER($G86)),NOT(ISNUMBER($H86))),"Stock data missing",IF($G86&lt;$I86,"Short for planned changes",IF($G86-$I86&lt;$H86,"Below reorder point","OK"))))</f>
        <v/>
      </c>
      <c r="L86" s="17">
        <f>IF(OR($A86="",NOT(ISNUMBER($G86)),NOT(ISNUMBER($H86)),NOT(ISNUMBER($I86))),"",MAX($I86+$H86-$G86,0))</f>
        <v/>
      </c>
      <c r="M86" s="5" t="n"/>
    </row>
    <row r="87" ht="24" customHeight="1">
      <c r="A87" s="10">
        <f>IF(OR(COUNT($B87:$E87)&lt;4,$F87=""),"",TEXT($B87,"0.##")&amp;" x "&amp;TEXT($C87,"0.##")&amp;" x "&amp;TEXT($D87,"0.##")&amp;" inches, MERV "&amp;TEXT($E87,"0")&amp;", "&amp;$F87)</f>
        <v/>
      </c>
      <c r="B87" s="27" t="n"/>
      <c r="C87" s="27" t="n"/>
      <c r="D87" s="27" t="n"/>
      <c r="E87" s="14" t="n"/>
      <c r="F87" s="5" t="n"/>
      <c r="G87" s="14" t="n"/>
      <c r="H87" s="14" t="n"/>
      <c r="I87" s="17">
        <f>IF($A87="","",SUMIFS('Filter Schedule'!$J$6:$J$155,'Filter Schedule'!$P$6:$P$155,$A87,'Filter Schedule'!$O$6:$O$155,"Overdue")+SUMIFS('Filter Schedule'!$J$6:$J$155,'Filter Schedule'!$P$6:$P$155,$A87,'Filter Schedule'!$O$6:$O$155,"Due today")+SUMIFS('Filter Schedule'!$J$6:$J$155,'Filter Schedule'!$P$6:$P$155,$A87,'Filter Schedule'!$O$6:$O$155,"Due soon"))</f>
        <v/>
      </c>
      <c r="J87" s="17">
        <f>IF(OR($A87="",NOT(ISNUMBER($G87)),NOT(ISNUMBER($I87))),"",$G87-$I87)</f>
        <v/>
      </c>
      <c r="K87" s="10">
        <f>IF($A87="","",IF(OR(NOT(ISNUMBER($G87)),NOT(ISNUMBER($H87))),"Stock data missing",IF($G87&lt;$I87,"Short for planned changes",IF($G87-$I87&lt;$H87,"Below reorder point","OK"))))</f>
        <v/>
      </c>
      <c r="L87" s="17">
        <f>IF(OR($A87="",NOT(ISNUMBER($G87)),NOT(ISNUMBER($H87)),NOT(ISNUMBER($I87))),"",MAX($I87+$H87-$G87,0))</f>
        <v/>
      </c>
      <c r="M87" s="5" t="n"/>
    </row>
    <row r="88" ht="24" customHeight="1">
      <c r="A88" s="10">
        <f>IF(OR(COUNT($B88:$E88)&lt;4,$F88=""),"",TEXT($B88,"0.##")&amp;" x "&amp;TEXT($C88,"0.##")&amp;" x "&amp;TEXT($D88,"0.##")&amp;" inches, MERV "&amp;TEXT($E88,"0")&amp;", "&amp;$F88)</f>
        <v/>
      </c>
      <c r="B88" s="27" t="n"/>
      <c r="C88" s="27" t="n"/>
      <c r="D88" s="27" t="n"/>
      <c r="E88" s="14" t="n"/>
      <c r="F88" s="5" t="n"/>
      <c r="G88" s="14" t="n"/>
      <c r="H88" s="14" t="n"/>
      <c r="I88" s="17">
        <f>IF($A88="","",SUMIFS('Filter Schedule'!$J$6:$J$155,'Filter Schedule'!$P$6:$P$155,$A88,'Filter Schedule'!$O$6:$O$155,"Overdue")+SUMIFS('Filter Schedule'!$J$6:$J$155,'Filter Schedule'!$P$6:$P$155,$A88,'Filter Schedule'!$O$6:$O$155,"Due today")+SUMIFS('Filter Schedule'!$J$6:$J$155,'Filter Schedule'!$P$6:$P$155,$A88,'Filter Schedule'!$O$6:$O$155,"Due soon"))</f>
        <v/>
      </c>
      <c r="J88" s="17">
        <f>IF(OR($A88="",NOT(ISNUMBER($G88)),NOT(ISNUMBER($I88))),"",$G88-$I88)</f>
        <v/>
      </c>
      <c r="K88" s="10">
        <f>IF($A88="","",IF(OR(NOT(ISNUMBER($G88)),NOT(ISNUMBER($H88))),"Stock data missing",IF($G88&lt;$I88,"Short for planned changes",IF($G88-$I88&lt;$H88,"Below reorder point","OK"))))</f>
        <v/>
      </c>
      <c r="L88" s="17">
        <f>IF(OR($A88="",NOT(ISNUMBER($G88)),NOT(ISNUMBER($H88)),NOT(ISNUMBER($I88))),"",MAX($I88+$H88-$G88,0))</f>
        <v/>
      </c>
      <c r="M88" s="5" t="n"/>
    </row>
    <row r="89" ht="24" customHeight="1">
      <c r="A89" s="10">
        <f>IF(OR(COUNT($B89:$E89)&lt;4,$F89=""),"",TEXT($B89,"0.##")&amp;" x "&amp;TEXT($C89,"0.##")&amp;" x "&amp;TEXT($D89,"0.##")&amp;" inches, MERV "&amp;TEXT($E89,"0")&amp;", "&amp;$F89)</f>
        <v/>
      </c>
      <c r="B89" s="27" t="n"/>
      <c r="C89" s="27" t="n"/>
      <c r="D89" s="27" t="n"/>
      <c r="E89" s="14" t="n"/>
      <c r="F89" s="5" t="n"/>
      <c r="G89" s="14" t="n"/>
      <c r="H89" s="14" t="n"/>
      <c r="I89" s="17">
        <f>IF($A89="","",SUMIFS('Filter Schedule'!$J$6:$J$155,'Filter Schedule'!$P$6:$P$155,$A89,'Filter Schedule'!$O$6:$O$155,"Overdue")+SUMIFS('Filter Schedule'!$J$6:$J$155,'Filter Schedule'!$P$6:$P$155,$A89,'Filter Schedule'!$O$6:$O$155,"Due today")+SUMIFS('Filter Schedule'!$J$6:$J$155,'Filter Schedule'!$P$6:$P$155,$A89,'Filter Schedule'!$O$6:$O$155,"Due soon"))</f>
        <v/>
      </c>
      <c r="J89" s="17">
        <f>IF(OR($A89="",NOT(ISNUMBER($G89)),NOT(ISNUMBER($I89))),"",$G89-$I89)</f>
        <v/>
      </c>
      <c r="K89" s="10">
        <f>IF($A89="","",IF(OR(NOT(ISNUMBER($G89)),NOT(ISNUMBER($H89))),"Stock data missing",IF($G89&lt;$I89,"Short for planned changes",IF($G89-$I89&lt;$H89,"Below reorder point","OK"))))</f>
        <v/>
      </c>
      <c r="L89" s="17">
        <f>IF(OR($A89="",NOT(ISNUMBER($G89)),NOT(ISNUMBER($H89)),NOT(ISNUMBER($I89))),"",MAX($I89+$H89-$G89,0))</f>
        <v/>
      </c>
      <c r="M89" s="5" t="n"/>
    </row>
    <row r="90" ht="24" customHeight="1">
      <c r="A90" s="10">
        <f>IF(OR(COUNT($B90:$E90)&lt;4,$F90=""),"",TEXT($B90,"0.##")&amp;" x "&amp;TEXT($C90,"0.##")&amp;" x "&amp;TEXT($D90,"0.##")&amp;" inches, MERV "&amp;TEXT($E90,"0")&amp;", "&amp;$F90)</f>
        <v/>
      </c>
      <c r="B90" s="27" t="n"/>
      <c r="C90" s="27" t="n"/>
      <c r="D90" s="27" t="n"/>
      <c r="E90" s="14" t="n"/>
      <c r="F90" s="5" t="n"/>
      <c r="G90" s="14" t="n"/>
      <c r="H90" s="14" t="n"/>
      <c r="I90" s="17">
        <f>IF($A90="","",SUMIFS('Filter Schedule'!$J$6:$J$155,'Filter Schedule'!$P$6:$P$155,$A90,'Filter Schedule'!$O$6:$O$155,"Overdue")+SUMIFS('Filter Schedule'!$J$6:$J$155,'Filter Schedule'!$P$6:$P$155,$A90,'Filter Schedule'!$O$6:$O$155,"Due today")+SUMIFS('Filter Schedule'!$J$6:$J$155,'Filter Schedule'!$P$6:$P$155,$A90,'Filter Schedule'!$O$6:$O$155,"Due soon"))</f>
        <v/>
      </c>
      <c r="J90" s="17">
        <f>IF(OR($A90="",NOT(ISNUMBER($G90)),NOT(ISNUMBER($I90))),"",$G90-$I90)</f>
        <v/>
      </c>
      <c r="K90" s="10">
        <f>IF($A90="","",IF(OR(NOT(ISNUMBER($G90)),NOT(ISNUMBER($H90))),"Stock data missing",IF($G90&lt;$I90,"Short for planned changes",IF($G90-$I90&lt;$H90,"Below reorder point","OK"))))</f>
        <v/>
      </c>
      <c r="L90" s="17">
        <f>IF(OR($A90="",NOT(ISNUMBER($G90)),NOT(ISNUMBER($H90)),NOT(ISNUMBER($I90))),"",MAX($I90+$H90-$G90,0))</f>
        <v/>
      </c>
      <c r="M90" s="5" t="n"/>
    </row>
    <row r="91" ht="24" customHeight="1">
      <c r="A91" s="10">
        <f>IF(OR(COUNT($B91:$E91)&lt;4,$F91=""),"",TEXT($B91,"0.##")&amp;" x "&amp;TEXT($C91,"0.##")&amp;" x "&amp;TEXT($D91,"0.##")&amp;" inches, MERV "&amp;TEXT($E91,"0")&amp;", "&amp;$F91)</f>
        <v/>
      </c>
      <c r="B91" s="27" t="n"/>
      <c r="C91" s="27" t="n"/>
      <c r="D91" s="27" t="n"/>
      <c r="E91" s="14" t="n"/>
      <c r="F91" s="5" t="n"/>
      <c r="G91" s="14" t="n"/>
      <c r="H91" s="14" t="n"/>
      <c r="I91" s="17">
        <f>IF($A91="","",SUMIFS('Filter Schedule'!$J$6:$J$155,'Filter Schedule'!$P$6:$P$155,$A91,'Filter Schedule'!$O$6:$O$155,"Overdue")+SUMIFS('Filter Schedule'!$J$6:$J$155,'Filter Schedule'!$P$6:$P$155,$A91,'Filter Schedule'!$O$6:$O$155,"Due today")+SUMIFS('Filter Schedule'!$J$6:$J$155,'Filter Schedule'!$P$6:$P$155,$A91,'Filter Schedule'!$O$6:$O$155,"Due soon"))</f>
        <v/>
      </c>
      <c r="J91" s="17">
        <f>IF(OR($A91="",NOT(ISNUMBER($G91)),NOT(ISNUMBER($I91))),"",$G91-$I91)</f>
        <v/>
      </c>
      <c r="K91" s="10">
        <f>IF($A91="","",IF(OR(NOT(ISNUMBER($G91)),NOT(ISNUMBER($H91))),"Stock data missing",IF($G91&lt;$I91,"Short for planned changes",IF($G91-$I91&lt;$H91,"Below reorder point","OK"))))</f>
        <v/>
      </c>
      <c r="L91" s="17">
        <f>IF(OR($A91="",NOT(ISNUMBER($G91)),NOT(ISNUMBER($H91)),NOT(ISNUMBER($I91))),"",MAX($I91+$H91-$G91,0))</f>
        <v/>
      </c>
      <c r="M91" s="5" t="n"/>
    </row>
    <row r="92" ht="24" customHeight="1">
      <c r="A92" s="10">
        <f>IF(OR(COUNT($B92:$E92)&lt;4,$F92=""),"",TEXT($B92,"0.##")&amp;" x "&amp;TEXT($C92,"0.##")&amp;" x "&amp;TEXT($D92,"0.##")&amp;" inches, MERV "&amp;TEXT($E92,"0")&amp;", "&amp;$F92)</f>
        <v/>
      </c>
      <c r="B92" s="27" t="n"/>
      <c r="C92" s="27" t="n"/>
      <c r="D92" s="27" t="n"/>
      <c r="E92" s="14" t="n"/>
      <c r="F92" s="5" t="n"/>
      <c r="G92" s="14" t="n"/>
      <c r="H92" s="14" t="n"/>
      <c r="I92" s="17">
        <f>IF($A92="","",SUMIFS('Filter Schedule'!$J$6:$J$155,'Filter Schedule'!$P$6:$P$155,$A92,'Filter Schedule'!$O$6:$O$155,"Overdue")+SUMIFS('Filter Schedule'!$J$6:$J$155,'Filter Schedule'!$P$6:$P$155,$A92,'Filter Schedule'!$O$6:$O$155,"Due today")+SUMIFS('Filter Schedule'!$J$6:$J$155,'Filter Schedule'!$P$6:$P$155,$A92,'Filter Schedule'!$O$6:$O$155,"Due soon"))</f>
        <v/>
      </c>
      <c r="J92" s="17">
        <f>IF(OR($A92="",NOT(ISNUMBER($G92)),NOT(ISNUMBER($I92))),"",$G92-$I92)</f>
        <v/>
      </c>
      <c r="K92" s="10">
        <f>IF($A92="","",IF(OR(NOT(ISNUMBER($G92)),NOT(ISNUMBER($H92))),"Stock data missing",IF($G92&lt;$I92,"Short for planned changes",IF($G92-$I92&lt;$H92,"Below reorder point","OK"))))</f>
        <v/>
      </c>
      <c r="L92" s="17">
        <f>IF(OR($A92="",NOT(ISNUMBER($G92)),NOT(ISNUMBER($H92)),NOT(ISNUMBER($I92))),"",MAX($I92+$H92-$G92,0))</f>
        <v/>
      </c>
      <c r="M92" s="5" t="n"/>
    </row>
    <row r="93" ht="24" customHeight="1">
      <c r="A93" s="10">
        <f>IF(OR(COUNT($B93:$E93)&lt;4,$F93=""),"",TEXT($B93,"0.##")&amp;" x "&amp;TEXT($C93,"0.##")&amp;" x "&amp;TEXT($D93,"0.##")&amp;" inches, MERV "&amp;TEXT($E93,"0")&amp;", "&amp;$F93)</f>
        <v/>
      </c>
      <c r="B93" s="27" t="n"/>
      <c r="C93" s="27" t="n"/>
      <c r="D93" s="27" t="n"/>
      <c r="E93" s="14" t="n"/>
      <c r="F93" s="5" t="n"/>
      <c r="G93" s="14" t="n"/>
      <c r="H93" s="14" t="n"/>
      <c r="I93" s="17">
        <f>IF($A93="","",SUMIFS('Filter Schedule'!$J$6:$J$155,'Filter Schedule'!$P$6:$P$155,$A93,'Filter Schedule'!$O$6:$O$155,"Overdue")+SUMIFS('Filter Schedule'!$J$6:$J$155,'Filter Schedule'!$P$6:$P$155,$A93,'Filter Schedule'!$O$6:$O$155,"Due today")+SUMIFS('Filter Schedule'!$J$6:$J$155,'Filter Schedule'!$P$6:$P$155,$A93,'Filter Schedule'!$O$6:$O$155,"Due soon"))</f>
        <v/>
      </c>
      <c r="J93" s="17">
        <f>IF(OR($A93="",NOT(ISNUMBER($G93)),NOT(ISNUMBER($I93))),"",$G93-$I93)</f>
        <v/>
      </c>
      <c r="K93" s="10">
        <f>IF($A93="","",IF(OR(NOT(ISNUMBER($G93)),NOT(ISNUMBER($H93))),"Stock data missing",IF($G93&lt;$I93,"Short for planned changes",IF($G93-$I93&lt;$H93,"Below reorder point","OK"))))</f>
        <v/>
      </c>
      <c r="L93" s="17">
        <f>IF(OR($A93="",NOT(ISNUMBER($G93)),NOT(ISNUMBER($H93)),NOT(ISNUMBER($I93))),"",MAX($I93+$H93-$G93,0))</f>
        <v/>
      </c>
      <c r="M93" s="5" t="n"/>
    </row>
    <row r="94" ht="24" customHeight="1">
      <c r="A94" s="10">
        <f>IF(OR(COUNT($B94:$E94)&lt;4,$F94=""),"",TEXT($B94,"0.##")&amp;" x "&amp;TEXT($C94,"0.##")&amp;" x "&amp;TEXT($D94,"0.##")&amp;" inches, MERV "&amp;TEXT($E94,"0")&amp;", "&amp;$F94)</f>
        <v/>
      </c>
      <c r="B94" s="27" t="n"/>
      <c r="C94" s="27" t="n"/>
      <c r="D94" s="27" t="n"/>
      <c r="E94" s="14" t="n"/>
      <c r="F94" s="5" t="n"/>
      <c r="G94" s="14" t="n"/>
      <c r="H94" s="14" t="n"/>
      <c r="I94" s="17">
        <f>IF($A94="","",SUMIFS('Filter Schedule'!$J$6:$J$155,'Filter Schedule'!$P$6:$P$155,$A94,'Filter Schedule'!$O$6:$O$155,"Overdue")+SUMIFS('Filter Schedule'!$J$6:$J$155,'Filter Schedule'!$P$6:$P$155,$A94,'Filter Schedule'!$O$6:$O$155,"Due today")+SUMIFS('Filter Schedule'!$J$6:$J$155,'Filter Schedule'!$P$6:$P$155,$A94,'Filter Schedule'!$O$6:$O$155,"Due soon"))</f>
        <v/>
      </c>
      <c r="J94" s="17">
        <f>IF(OR($A94="",NOT(ISNUMBER($G94)),NOT(ISNUMBER($I94))),"",$G94-$I94)</f>
        <v/>
      </c>
      <c r="K94" s="10">
        <f>IF($A94="","",IF(OR(NOT(ISNUMBER($G94)),NOT(ISNUMBER($H94))),"Stock data missing",IF($G94&lt;$I94,"Short for planned changes",IF($G94-$I94&lt;$H94,"Below reorder point","OK"))))</f>
        <v/>
      </c>
      <c r="L94" s="17">
        <f>IF(OR($A94="",NOT(ISNUMBER($G94)),NOT(ISNUMBER($H94)),NOT(ISNUMBER($I94))),"",MAX($I94+$H94-$G94,0))</f>
        <v/>
      </c>
      <c r="M94" s="5" t="n"/>
    </row>
    <row r="95" ht="24" customHeight="1">
      <c r="A95" s="10">
        <f>IF(OR(COUNT($B95:$E95)&lt;4,$F95=""),"",TEXT($B95,"0.##")&amp;" x "&amp;TEXT($C95,"0.##")&amp;" x "&amp;TEXT($D95,"0.##")&amp;" inches, MERV "&amp;TEXT($E95,"0")&amp;", "&amp;$F95)</f>
        <v/>
      </c>
      <c r="B95" s="27" t="n"/>
      <c r="C95" s="27" t="n"/>
      <c r="D95" s="27" t="n"/>
      <c r="E95" s="14" t="n"/>
      <c r="F95" s="5" t="n"/>
      <c r="G95" s="14" t="n"/>
      <c r="H95" s="14" t="n"/>
      <c r="I95" s="17">
        <f>IF($A95="","",SUMIFS('Filter Schedule'!$J$6:$J$155,'Filter Schedule'!$P$6:$P$155,$A95,'Filter Schedule'!$O$6:$O$155,"Overdue")+SUMIFS('Filter Schedule'!$J$6:$J$155,'Filter Schedule'!$P$6:$P$155,$A95,'Filter Schedule'!$O$6:$O$155,"Due today")+SUMIFS('Filter Schedule'!$J$6:$J$155,'Filter Schedule'!$P$6:$P$155,$A95,'Filter Schedule'!$O$6:$O$155,"Due soon"))</f>
        <v/>
      </c>
      <c r="J95" s="17">
        <f>IF(OR($A95="",NOT(ISNUMBER($G95)),NOT(ISNUMBER($I95))),"",$G95-$I95)</f>
        <v/>
      </c>
      <c r="K95" s="10">
        <f>IF($A95="","",IF(OR(NOT(ISNUMBER($G95)),NOT(ISNUMBER($H95))),"Stock data missing",IF($G95&lt;$I95,"Short for planned changes",IF($G95-$I95&lt;$H95,"Below reorder point","OK"))))</f>
        <v/>
      </c>
      <c r="L95" s="17">
        <f>IF(OR($A95="",NOT(ISNUMBER($G95)),NOT(ISNUMBER($H95)),NOT(ISNUMBER($I95))),"",MAX($I95+$H95-$G95,0))</f>
        <v/>
      </c>
      <c r="M95" s="5" t="n"/>
    </row>
    <row r="96" ht="24" customHeight="1">
      <c r="A96" s="10">
        <f>IF(OR(COUNT($B96:$E96)&lt;4,$F96=""),"",TEXT($B96,"0.##")&amp;" x "&amp;TEXT($C96,"0.##")&amp;" x "&amp;TEXT($D96,"0.##")&amp;" inches, MERV "&amp;TEXT($E96,"0")&amp;", "&amp;$F96)</f>
        <v/>
      </c>
      <c r="B96" s="27" t="n"/>
      <c r="C96" s="27" t="n"/>
      <c r="D96" s="27" t="n"/>
      <c r="E96" s="14" t="n"/>
      <c r="F96" s="5" t="n"/>
      <c r="G96" s="14" t="n"/>
      <c r="H96" s="14" t="n"/>
      <c r="I96" s="17">
        <f>IF($A96="","",SUMIFS('Filter Schedule'!$J$6:$J$155,'Filter Schedule'!$P$6:$P$155,$A96,'Filter Schedule'!$O$6:$O$155,"Overdue")+SUMIFS('Filter Schedule'!$J$6:$J$155,'Filter Schedule'!$P$6:$P$155,$A96,'Filter Schedule'!$O$6:$O$155,"Due today")+SUMIFS('Filter Schedule'!$J$6:$J$155,'Filter Schedule'!$P$6:$P$155,$A96,'Filter Schedule'!$O$6:$O$155,"Due soon"))</f>
        <v/>
      </c>
      <c r="J96" s="17">
        <f>IF(OR($A96="",NOT(ISNUMBER($G96)),NOT(ISNUMBER($I96))),"",$G96-$I96)</f>
        <v/>
      </c>
      <c r="K96" s="10">
        <f>IF($A96="","",IF(OR(NOT(ISNUMBER($G96)),NOT(ISNUMBER($H96))),"Stock data missing",IF($G96&lt;$I96,"Short for planned changes",IF($G96-$I96&lt;$H96,"Below reorder point","OK"))))</f>
        <v/>
      </c>
      <c r="L96" s="17">
        <f>IF(OR($A96="",NOT(ISNUMBER($G96)),NOT(ISNUMBER($H96)),NOT(ISNUMBER($I96))),"",MAX($I96+$H96-$G96,0))</f>
        <v/>
      </c>
      <c r="M96" s="5" t="n"/>
    </row>
    <row r="97" ht="24" customHeight="1">
      <c r="A97" s="10">
        <f>IF(OR(COUNT($B97:$E97)&lt;4,$F97=""),"",TEXT($B97,"0.##")&amp;" x "&amp;TEXT($C97,"0.##")&amp;" x "&amp;TEXT($D97,"0.##")&amp;" inches, MERV "&amp;TEXT($E97,"0")&amp;", "&amp;$F97)</f>
        <v/>
      </c>
      <c r="B97" s="27" t="n"/>
      <c r="C97" s="27" t="n"/>
      <c r="D97" s="27" t="n"/>
      <c r="E97" s="14" t="n"/>
      <c r="F97" s="5" t="n"/>
      <c r="G97" s="14" t="n"/>
      <c r="H97" s="14" t="n"/>
      <c r="I97" s="17">
        <f>IF($A97="","",SUMIFS('Filter Schedule'!$J$6:$J$155,'Filter Schedule'!$P$6:$P$155,$A97,'Filter Schedule'!$O$6:$O$155,"Overdue")+SUMIFS('Filter Schedule'!$J$6:$J$155,'Filter Schedule'!$P$6:$P$155,$A97,'Filter Schedule'!$O$6:$O$155,"Due today")+SUMIFS('Filter Schedule'!$J$6:$J$155,'Filter Schedule'!$P$6:$P$155,$A97,'Filter Schedule'!$O$6:$O$155,"Due soon"))</f>
        <v/>
      </c>
      <c r="J97" s="17">
        <f>IF(OR($A97="",NOT(ISNUMBER($G97)),NOT(ISNUMBER($I97))),"",$G97-$I97)</f>
        <v/>
      </c>
      <c r="K97" s="10">
        <f>IF($A97="","",IF(OR(NOT(ISNUMBER($G97)),NOT(ISNUMBER($H97))),"Stock data missing",IF($G97&lt;$I97,"Short for planned changes",IF($G97-$I97&lt;$H97,"Below reorder point","OK"))))</f>
        <v/>
      </c>
      <c r="L97" s="17">
        <f>IF(OR($A97="",NOT(ISNUMBER($G97)),NOT(ISNUMBER($H97)),NOT(ISNUMBER($I97))),"",MAX($I97+$H97-$G97,0))</f>
        <v/>
      </c>
      <c r="M97" s="5" t="n"/>
    </row>
    <row r="98" ht="24" customHeight="1">
      <c r="A98" s="10">
        <f>IF(OR(COUNT($B98:$E98)&lt;4,$F98=""),"",TEXT($B98,"0.##")&amp;" x "&amp;TEXT($C98,"0.##")&amp;" x "&amp;TEXT($D98,"0.##")&amp;" inches, MERV "&amp;TEXT($E98,"0")&amp;", "&amp;$F98)</f>
        <v/>
      </c>
      <c r="B98" s="27" t="n"/>
      <c r="C98" s="27" t="n"/>
      <c r="D98" s="27" t="n"/>
      <c r="E98" s="14" t="n"/>
      <c r="F98" s="5" t="n"/>
      <c r="G98" s="14" t="n"/>
      <c r="H98" s="14" t="n"/>
      <c r="I98" s="17">
        <f>IF($A98="","",SUMIFS('Filter Schedule'!$J$6:$J$155,'Filter Schedule'!$P$6:$P$155,$A98,'Filter Schedule'!$O$6:$O$155,"Overdue")+SUMIFS('Filter Schedule'!$J$6:$J$155,'Filter Schedule'!$P$6:$P$155,$A98,'Filter Schedule'!$O$6:$O$155,"Due today")+SUMIFS('Filter Schedule'!$J$6:$J$155,'Filter Schedule'!$P$6:$P$155,$A98,'Filter Schedule'!$O$6:$O$155,"Due soon"))</f>
        <v/>
      </c>
      <c r="J98" s="17">
        <f>IF(OR($A98="",NOT(ISNUMBER($G98)),NOT(ISNUMBER($I98))),"",$G98-$I98)</f>
        <v/>
      </c>
      <c r="K98" s="10">
        <f>IF($A98="","",IF(OR(NOT(ISNUMBER($G98)),NOT(ISNUMBER($H98))),"Stock data missing",IF($G98&lt;$I98,"Short for planned changes",IF($G98-$I98&lt;$H98,"Below reorder point","OK"))))</f>
        <v/>
      </c>
      <c r="L98" s="17">
        <f>IF(OR($A98="",NOT(ISNUMBER($G98)),NOT(ISNUMBER($H98)),NOT(ISNUMBER($I98))),"",MAX($I98+$H98-$G98,0))</f>
        <v/>
      </c>
      <c r="M98" s="5" t="n"/>
    </row>
    <row r="99" ht="24" customHeight="1">
      <c r="A99" s="10">
        <f>IF(OR(COUNT($B99:$E99)&lt;4,$F99=""),"",TEXT($B99,"0.##")&amp;" x "&amp;TEXT($C99,"0.##")&amp;" x "&amp;TEXT($D99,"0.##")&amp;" inches, MERV "&amp;TEXT($E99,"0")&amp;", "&amp;$F99)</f>
        <v/>
      </c>
      <c r="B99" s="27" t="n"/>
      <c r="C99" s="27" t="n"/>
      <c r="D99" s="27" t="n"/>
      <c r="E99" s="14" t="n"/>
      <c r="F99" s="5" t="n"/>
      <c r="G99" s="14" t="n"/>
      <c r="H99" s="14" t="n"/>
      <c r="I99" s="17">
        <f>IF($A99="","",SUMIFS('Filter Schedule'!$J$6:$J$155,'Filter Schedule'!$P$6:$P$155,$A99,'Filter Schedule'!$O$6:$O$155,"Overdue")+SUMIFS('Filter Schedule'!$J$6:$J$155,'Filter Schedule'!$P$6:$P$155,$A99,'Filter Schedule'!$O$6:$O$155,"Due today")+SUMIFS('Filter Schedule'!$J$6:$J$155,'Filter Schedule'!$P$6:$P$155,$A99,'Filter Schedule'!$O$6:$O$155,"Due soon"))</f>
        <v/>
      </c>
      <c r="J99" s="17">
        <f>IF(OR($A99="",NOT(ISNUMBER($G99)),NOT(ISNUMBER($I99))),"",$G99-$I99)</f>
        <v/>
      </c>
      <c r="K99" s="10">
        <f>IF($A99="","",IF(OR(NOT(ISNUMBER($G99)),NOT(ISNUMBER($H99))),"Stock data missing",IF($G99&lt;$I99,"Short for planned changes",IF($G99-$I99&lt;$H99,"Below reorder point","OK"))))</f>
        <v/>
      </c>
      <c r="L99" s="17">
        <f>IF(OR($A99="",NOT(ISNUMBER($G99)),NOT(ISNUMBER($H99)),NOT(ISNUMBER($I99))),"",MAX($I99+$H99-$G99,0))</f>
        <v/>
      </c>
      <c r="M99" s="5" t="n"/>
    </row>
    <row r="100" ht="24" customHeight="1">
      <c r="A100" s="10">
        <f>IF(OR(COUNT($B100:$E100)&lt;4,$F100=""),"",TEXT($B100,"0.##")&amp;" x "&amp;TEXT($C100,"0.##")&amp;" x "&amp;TEXT($D100,"0.##")&amp;" inches, MERV "&amp;TEXT($E100,"0")&amp;", "&amp;$F100)</f>
        <v/>
      </c>
      <c r="B100" s="27" t="n"/>
      <c r="C100" s="27" t="n"/>
      <c r="D100" s="27" t="n"/>
      <c r="E100" s="14" t="n"/>
      <c r="F100" s="5" t="n"/>
      <c r="G100" s="14" t="n"/>
      <c r="H100" s="14" t="n"/>
      <c r="I100" s="17">
        <f>IF($A100="","",SUMIFS('Filter Schedule'!$J$6:$J$155,'Filter Schedule'!$P$6:$P$155,$A100,'Filter Schedule'!$O$6:$O$155,"Overdue")+SUMIFS('Filter Schedule'!$J$6:$J$155,'Filter Schedule'!$P$6:$P$155,$A100,'Filter Schedule'!$O$6:$O$155,"Due today")+SUMIFS('Filter Schedule'!$J$6:$J$155,'Filter Schedule'!$P$6:$P$155,$A100,'Filter Schedule'!$O$6:$O$155,"Due soon"))</f>
        <v/>
      </c>
      <c r="J100" s="17">
        <f>IF(OR($A100="",NOT(ISNUMBER($G100)),NOT(ISNUMBER($I100))),"",$G100-$I100)</f>
        <v/>
      </c>
      <c r="K100" s="10">
        <f>IF($A100="","",IF(OR(NOT(ISNUMBER($G100)),NOT(ISNUMBER($H100))),"Stock data missing",IF($G100&lt;$I100,"Short for planned changes",IF($G100-$I100&lt;$H100,"Below reorder point","OK"))))</f>
        <v/>
      </c>
      <c r="L100" s="17">
        <f>IF(OR($A100="",NOT(ISNUMBER($G100)),NOT(ISNUMBER($H100)),NOT(ISNUMBER($I100))),"",MAX($I100+$H100-$G100,0))</f>
        <v/>
      </c>
      <c r="M100" s="5" t="n"/>
    </row>
    <row r="101" ht="24" customHeight="1">
      <c r="A101" s="10">
        <f>IF(OR(COUNT($B101:$E101)&lt;4,$F101=""),"",TEXT($B101,"0.##")&amp;" x "&amp;TEXT($C101,"0.##")&amp;" x "&amp;TEXT($D101,"0.##")&amp;" inches, MERV "&amp;TEXT($E101,"0")&amp;", "&amp;$F101)</f>
        <v/>
      </c>
      <c r="B101" s="27" t="n"/>
      <c r="C101" s="27" t="n"/>
      <c r="D101" s="27" t="n"/>
      <c r="E101" s="14" t="n"/>
      <c r="F101" s="5" t="n"/>
      <c r="G101" s="14" t="n"/>
      <c r="H101" s="14" t="n"/>
      <c r="I101" s="17">
        <f>IF($A101="","",SUMIFS('Filter Schedule'!$J$6:$J$155,'Filter Schedule'!$P$6:$P$155,$A101,'Filter Schedule'!$O$6:$O$155,"Overdue")+SUMIFS('Filter Schedule'!$J$6:$J$155,'Filter Schedule'!$P$6:$P$155,$A101,'Filter Schedule'!$O$6:$O$155,"Due today")+SUMIFS('Filter Schedule'!$J$6:$J$155,'Filter Schedule'!$P$6:$P$155,$A101,'Filter Schedule'!$O$6:$O$155,"Due soon"))</f>
        <v/>
      </c>
      <c r="J101" s="17">
        <f>IF(OR($A101="",NOT(ISNUMBER($G101)),NOT(ISNUMBER($I101))),"",$G101-$I101)</f>
        <v/>
      </c>
      <c r="K101" s="10">
        <f>IF($A101="","",IF(OR(NOT(ISNUMBER($G101)),NOT(ISNUMBER($H101))),"Stock data missing",IF($G101&lt;$I101,"Short for planned changes",IF($G101-$I101&lt;$H101,"Below reorder point","OK"))))</f>
        <v/>
      </c>
      <c r="L101" s="17">
        <f>IF(OR($A101="",NOT(ISNUMBER($G101)),NOT(ISNUMBER($H101)),NOT(ISNUMBER($I101))),"",MAX($I101+$H101-$G101,0))</f>
        <v/>
      </c>
      <c r="M101" s="5" t="n"/>
    </row>
    <row r="102" ht="24" customHeight="1">
      <c r="A102" s="10">
        <f>IF(OR(COUNT($B102:$E102)&lt;4,$F102=""),"",TEXT($B102,"0.##")&amp;" x "&amp;TEXT($C102,"0.##")&amp;" x "&amp;TEXT($D102,"0.##")&amp;" inches, MERV "&amp;TEXT($E102,"0")&amp;", "&amp;$F102)</f>
        <v/>
      </c>
      <c r="B102" s="27" t="n"/>
      <c r="C102" s="27" t="n"/>
      <c r="D102" s="27" t="n"/>
      <c r="E102" s="14" t="n"/>
      <c r="F102" s="5" t="n"/>
      <c r="G102" s="14" t="n"/>
      <c r="H102" s="14" t="n"/>
      <c r="I102" s="17">
        <f>IF($A102="","",SUMIFS('Filter Schedule'!$J$6:$J$155,'Filter Schedule'!$P$6:$P$155,$A102,'Filter Schedule'!$O$6:$O$155,"Overdue")+SUMIFS('Filter Schedule'!$J$6:$J$155,'Filter Schedule'!$P$6:$P$155,$A102,'Filter Schedule'!$O$6:$O$155,"Due today")+SUMIFS('Filter Schedule'!$J$6:$J$155,'Filter Schedule'!$P$6:$P$155,$A102,'Filter Schedule'!$O$6:$O$155,"Due soon"))</f>
        <v/>
      </c>
      <c r="J102" s="17">
        <f>IF(OR($A102="",NOT(ISNUMBER($G102)),NOT(ISNUMBER($I102))),"",$G102-$I102)</f>
        <v/>
      </c>
      <c r="K102" s="10">
        <f>IF($A102="","",IF(OR(NOT(ISNUMBER($G102)),NOT(ISNUMBER($H102))),"Stock data missing",IF($G102&lt;$I102,"Short for planned changes",IF($G102-$I102&lt;$H102,"Below reorder point","OK"))))</f>
        <v/>
      </c>
      <c r="L102" s="17">
        <f>IF(OR($A102="",NOT(ISNUMBER($G102)),NOT(ISNUMBER($H102)),NOT(ISNUMBER($I102))),"",MAX($I102+$H102-$G102,0))</f>
        <v/>
      </c>
      <c r="M102" s="5" t="n"/>
    </row>
    <row r="103" ht="24" customHeight="1">
      <c r="A103" s="10">
        <f>IF(OR(COUNT($B103:$E103)&lt;4,$F103=""),"",TEXT($B103,"0.##")&amp;" x "&amp;TEXT($C103,"0.##")&amp;" x "&amp;TEXT($D103,"0.##")&amp;" inches, MERV "&amp;TEXT($E103,"0")&amp;", "&amp;$F103)</f>
        <v/>
      </c>
      <c r="B103" s="27" t="n"/>
      <c r="C103" s="27" t="n"/>
      <c r="D103" s="27" t="n"/>
      <c r="E103" s="14" t="n"/>
      <c r="F103" s="5" t="n"/>
      <c r="G103" s="14" t="n"/>
      <c r="H103" s="14" t="n"/>
      <c r="I103" s="17">
        <f>IF($A103="","",SUMIFS('Filter Schedule'!$J$6:$J$155,'Filter Schedule'!$P$6:$P$155,$A103,'Filter Schedule'!$O$6:$O$155,"Overdue")+SUMIFS('Filter Schedule'!$J$6:$J$155,'Filter Schedule'!$P$6:$P$155,$A103,'Filter Schedule'!$O$6:$O$155,"Due today")+SUMIFS('Filter Schedule'!$J$6:$J$155,'Filter Schedule'!$P$6:$P$155,$A103,'Filter Schedule'!$O$6:$O$155,"Due soon"))</f>
        <v/>
      </c>
      <c r="J103" s="17">
        <f>IF(OR($A103="",NOT(ISNUMBER($G103)),NOT(ISNUMBER($I103))),"",$G103-$I103)</f>
        <v/>
      </c>
      <c r="K103" s="10">
        <f>IF($A103="","",IF(OR(NOT(ISNUMBER($G103)),NOT(ISNUMBER($H103))),"Stock data missing",IF($G103&lt;$I103,"Short for planned changes",IF($G103-$I103&lt;$H103,"Below reorder point","OK"))))</f>
        <v/>
      </c>
      <c r="L103" s="17">
        <f>IF(OR($A103="",NOT(ISNUMBER($G103)),NOT(ISNUMBER($H103)),NOT(ISNUMBER($I103))),"",MAX($I103+$H103-$G103,0))</f>
        <v/>
      </c>
      <c r="M103" s="5" t="n"/>
    </row>
    <row r="104" ht="24" customHeight="1">
      <c r="A104" s="10">
        <f>IF(OR(COUNT($B104:$E104)&lt;4,$F104=""),"",TEXT($B104,"0.##")&amp;" x "&amp;TEXT($C104,"0.##")&amp;" x "&amp;TEXT($D104,"0.##")&amp;" inches, MERV "&amp;TEXT($E104,"0")&amp;", "&amp;$F104)</f>
        <v/>
      </c>
      <c r="B104" s="27" t="n"/>
      <c r="C104" s="27" t="n"/>
      <c r="D104" s="27" t="n"/>
      <c r="E104" s="14" t="n"/>
      <c r="F104" s="5" t="n"/>
      <c r="G104" s="14" t="n"/>
      <c r="H104" s="14" t="n"/>
      <c r="I104" s="17">
        <f>IF($A104="","",SUMIFS('Filter Schedule'!$J$6:$J$155,'Filter Schedule'!$P$6:$P$155,$A104,'Filter Schedule'!$O$6:$O$155,"Overdue")+SUMIFS('Filter Schedule'!$J$6:$J$155,'Filter Schedule'!$P$6:$P$155,$A104,'Filter Schedule'!$O$6:$O$155,"Due today")+SUMIFS('Filter Schedule'!$J$6:$J$155,'Filter Schedule'!$P$6:$P$155,$A104,'Filter Schedule'!$O$6:$O$155,"Due soon"))</f>
        <v/>
      </c>
      <c r="J104" s="17">
        <f>IF(OR($A104="",NOT(ISNUMBER($G104)),NOT(ISNUMBER($I104))),"",$G104-$I104)</f>
        <v/>
      </c>
      <c r="K104" s="10">
        <f>IF($A104="","",IF(OR(NOT(ISNUMBER($G104)),NOT(ISNUMBER($H104))),"Stock data missing",IF($G104&lt;$I104,"Short for planned changes",IF($G104-$I104&lt;$H104,"Below reorder point","OK"))))</f>
        <v/>
      </c>
      <c r="L104" s="17">
        <f>IF(OR($A104="",NOT(ISNUMBER($G104)),NOT(ISNUMBER($H104)),NOT(ISNUMBER($I104))),"",MAX($I104+$H104-$G104,0))</f>
        <v/>
      </c>
      <c r="M104" s="5" t="n"/>
    </row>
    <row r="105" ht="24" customHeight="1">
      <c r="A105" s="10">
        <f>IF(OR(COUNT($B105:$E105)&lt;4,$F105=""),"",TEXT($B105,"0.##")&amp;" x "&amp;TEXT($C105,"0.##")&amp;" x "&amp;TEXT($D105,"0.##")&amp;" inches, MERV "&amp;TEXT($E105,"0")&amp;", "&amp;$F105)</f>
        <v/>
      </c>
      <c r="B105" s="27" t="n"/>
      <c r="C105" s="27" t="n"/>
      <c r="D105" s="27" t="n"/>
      <c r="E105" s="14" t="n"/>
      <c r="F105" s="5" t="n"/>
      <c r="G105" s="14" t="n"/>
      <c r="H105" s="14" t="n"/>
      <c r="I105" s="17">
        <f>IF($A105="","",SUMIFS('Filter Schedule'!$J$6:$J$155,'Filter Schedule'!$P$6:$P$155,$A105,'Filter Schedule'!$O$6:$O$155,"Overdue")+SUMIFS('Filter Schedule'!$J$6:$J$155,'Filter Schedule'!$P$6:$P$155,$A105,'Filter Schedule'!$O$6:$O$155,"Due today")+SUMIFS('Filter Schedule'!$J$6:$J$155,'Filter Schedule'!$P$6:$P$155,$A105,'Filter Schedule'!$O$6:$O$155,"Due soon"))</f>
        <v/>
      </c>
      <c r="J105" s="17">
        <f>IF(OR($A105="",NOT(ISNUMBER($G105)),NOT(ISNUMBER($I105))),"",$G105-$I105)</f>
        <v/>
      </c>
      <c r="K105" s="10">
        <f>IF($A105="","",IF(OR(NOT(ISNUMBER($G105)),NOT(ISNUMBER($H105))),"Stock data missing",IF($G105&lt;$I105,"Short for planned changes",IF($G105-$I105&lt;$H105,"Below reorder point","OK"))))</f>
        <v/>
      </c>
      <c r="L105" s="17">
        <f>IF(OR($A105="",NOT(ISNUMBER($G105)),NOT(ISNUMBER($H105)),NOT(ISNUMBER($I105))),"",MAX($I105+$H105-$G105,0))</f>
        <v/>
      </c>
      <c r="M105" s="5" t="n"/>
    </row>
  </sheetData>
  <autoFilter ref="A5:M105"/>
  <mergeCells count="1">
    <mergeCell ref="A1:M1"/>
  </mergeCells>
  <conditionalFormatting sqref="K6:K105">
    <cfRule type="expression" priority="1" dxfId="0">
      <formula>$K6="Short for planned changes"</formula>
    </cfRule>
    <cfRule type="expression" priority="2" dxfId="9">
      <formula>$K6="Below reorder point"</formula>
    </cfRule>
    <cfRule type="expression" priority="3" dxfId="6">
      <formula>$K6="Stock data missing"</formula>
    </cfRule>
    <cfRule type="expression" priority="4" dxfId="5">
      <formula>$K6="OK"</formula>
    </cfRule>
  </conditionalFormatting>
  <conditionalFormatting sqref="A6:A105">
    <cfRule type="expression" priority="5" dxfId="10">
      <formula>AND($A6&lt;&gt;"",COUNTIF($A$6:$A$105,$A6)&gt;1)</formula>
    </cfRule>
  </conditionalFormatting>
  <dataValidations count="5">
    <dataValidation sqref="B6:D105" showDropDown="0" showInputMessage="1" showErrorMessage="1" allowBlank="0" errorTitle="Invalid entry" error="Enter a dimension from 0.25 through 60 inches." promptTitle="Accepted entry" prompt="Enter a dimension from 0.25 through 60 inches." type="decimal" errorStyle="stop" operator="between">
      <formula1>0.25</formula1>
      <formula2>60</formula2>
    </dataValidation>
    <dataValidation sqref="E6:E105" showDropDown="0" showInputMessage="1" showErrorMessage="1" allowBlank="0" errorTitle="Invalid entry" error="Enter a whole-number MERV rating from 1 through 20." promptTitle="Accepted entry" prompt="Enter a whole-number MERV rating from 1 through 20." type="whole" errorStyle="stop" operator="between">
      <formula1>1</formula1>
      <formula2>20</formula2>
    </dataValidation>
    <dataValidation sqref="F6:F105" showDropDown="0" showInputMessage="1" showErrorMessage="1" allowBlank="0" errorTitle="Invalid entry" error="Choose a filter style from the list." promptTitle="Accepted entry" prompt="Choose a filter style from the list." type="list" errorStyle="stop">
      <formula1>INDIRECT("Setup!$E$3:$E$6")</formula1>
    </dataValidation>
    <dataValidation sqref="G6:H105" showDropDown="0" showInputMessage="1" showErrorMessage="1" allowBlank="0" errorTitle="Invalid entry" error="Enter a whole-number stock quantity from 0 through 9,999." promptTitle="Accepted entry" prompt="Enter a whole-number stock quantity from 0 through 9,999." type="whole" errorStyle="stop" operator="between">
      <formula1>0</formula1>
      <formula2>9999</formula2>
    </dataValidation>
    <dataValidation sqref="M6:M105" showDropDown="0" showInputMessage="1" showErrorMessage="1" allowBlank="0" errorTitle="Invalid entry" error="Enter notes containing no more than 120 characters." promptTitle="Accepted entry" prompt="Enter notes containing no more than 120 characters." type="textLength" errorStyle="stop" operator="lessThanOrEqual">
      <formula1>120</formula1>
    </dataValidation>
  </dataValidations>
  <pageMargins left="0.75" right="0.75" top="1" bottom="1" header="0.5" footer="0.5"/>
  <pageSetup orientation="landscape" paperSize="1" fitToHeight="0" fitToWidth="1"/>
  <headerFooter>
    <oddHeader/>
    <oddFooter>&amp;C&amp;8 &amp;K66777DAdministrative scheduling and stock planning only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26734D"/>
    <outlinePr summaryBelow="1" summaryRight="1"/>
    <pageSetUpPr fitToPage="1"/>
  </sheetPr>
  <dimension ref="A1:F9"/>
  <sheetViews>
    <sheetView showGridLines="0" zoomScale="95" workbookViewId="0">
      <selection activeCell="A1" sqref="A1"/>
    </sheetView>
  </sheetViews>
  <sheetFormatPr baseColWidth="8" defaultRowHeight="15"/>
  <cols>
    <col width="43" customWidth="1" min="1" max="1"/>
    <col width="19" customWidth="1" min="2" max="2"/>
    <col width="4" customWidth="1" min="3" max="3"/>
    <col width="21" customWidth="1" min="4" max="4"/>
    <col width="24" customWidth="1" min="5" max="5"/>
    <col width="4" customWidth="1" min="6" max="6"/>
  </cols>
  <sheetData>
    <row r="1" ht="30" customHeight="1">
      <c r="A1" s="1" t="inlineStr">
        <is>
          <t>HVAC Filter Schedule Setup</t>
        </is>
      </c>
      <c r="B1" s="25" t="n"/>
      <c r="C1" s="25" t="n"/>
      <c r="D1" s="25" t="n"/>
      <c r="E1" s="25" t="n"/>
      <c r="F1" s="26" t="n"/>
    </row>
    <row r="2" ht="28" customHeight="1">
      <c r="A2" s="19" t="inlineStr">
        <is>
          <t>Assumption</t>
        </is>
      </c>
      <c r="B2" s="19" t="inlineStr">
        <is>
          <t>Editable Value</t>
        </is>
      </c>
      <c r="D2" s="19" t="inlineStr">
        <is>
          <t>Active Options</t>
        </is>
      </c>
      <c r="E2" s="19" t="inlineStr">
        <is>
          <t>Filter Styles</t>
        </is>
      </c>
    </row>
    <row r="3">
      <c r="A3" s="20" t="inlineStr">
        <is>
          <t>As of Date</t>
        </is>
      </c>
      <c r="B3" s="21" t="n">
        <v>46277</v>
      </c>
      <c r="D3" s="20" t="inlineStr">
        <is>
          <t>Yes</t>
        </is>
      </c>
      <c r="E3" s="20" t="inlineStr">
        <is>
          <t>Pleated</t>
        </is>
      </c>
    </row>
    <row r="4">
      <c r="A4" s="22" t="inlineStr">
        <is>
          <t>Plan Ahead Days</t>
        </is>
      </c>
      <c r="B4" s="23" t="n">
        <v>14</v>
      </c>
      <c r="D4" s="22" t="inlineStr">
        <is>
          <t>No</t>
        </is>
      </c>
      <c r="E4" s="22" t="inlineStr">
        <is>
          <t>Fiberglass Panel</t>
        </is>
      </c>
    </row>
    <row r="5">
      <c r="D5" s="20" t="n"/>
      <c r="E5" s="20" t="inlineStr">
        <is>
          <t>Media Cabinet</t>
        </is>
      </c>
    </row>
    <row r="6">
      <c r="D6" s="22" t="n"/>
      <c r="E6" s="22" t="inlineStr">
        <is>
          <t>Cartridge</t>
        </is>
      </c>
    </row>
    <row r="7"/>
    <row r="8">
      <c r="A8" s="3" t="inlineStr">
        <is>
          <t>Administrative Use Note</t>
        </is>
      </c>
    </row>
    <row r="9" ht="78" customHeight="1">
      <c r="A9" s="24" t="inlineStr">
        <is>
          <t>Enter administrative schedule and stock information supplied by the contractor. This workbook does not size equipment, prescribe filter ratings, or certify code compliance.</t>
        </is>
      </c>
    </row>
  </sheetData>
  <mergeCells count="1">
    <mergeCell ref="A1:F1"/>
  </mergeCells>
  <dataValidations count="2">
    <dataValidation sqref="B3" showDropDown="0" showInputMessage="1" showErrorMessage="1" allowBlank="0" errorTitle="Invalid entry" error="Enter a valid date from 01/01/2020 through 12/31/2100." promptTitle="Accepted entry" prompt="Enter a valid date from 01/01/2020 through 12/31/2100." type="date" errorStyle="stop" operator="between">
      <formula1>DATE(2020,1,1)</formula1>
      <formula2>DATE(2100,12,31)</formula2>
    </dataValidation>
    <dataValidation sqref="B4" showDropDown="0" showInputMessage="1" showErrorMessage="1" allowBlank="0" errorTitle="Invalid entry" error="Enter a whole number from 0 through 90 days." promptTitle="Accepted entry" prompt="Enter a whole number from 0 through 90 days." type="whole" errorStyle="stop" operator="between">
      <formula1>0</formula1>
      <formula2>90</formula2>
    </dataValidation>
  </dataValidations>
  <pageMargins left="0.75" right="0.75" top="1" bottom="1" header="0.5" footer="0.5"/>
  <pageSetup orientation="portrait" paperSize="1" fitToHeight="0" fitToWidth="1"/>
  <headerFooter>
    <oddHeader/>
    <oddFooter>&amp;C&amp;8 &amp;K66777DAdministrative scheduling and stock planning only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HVAC Contractor Workbook</dc:creator>
  <dc:title xmlns:dc="http://purl.org/dc/elements/1.1/">HVAC Filter Replacement Schedule</dc:title>
  <dc:subject xmlns:dc="http://purl.org/dc/elements/1.1/">Administrative filter replacement scheduling and stock planning</dc:subject>
  <dcterms:created xmlns:dcterms="http://purl.org/dc/terms/" xmlns:xsi="http://www.w3.org/2001/XMLSchema-instance" xsi:type="dcterms:W3CDTF">2026-09-12T09:44:09Z</dcterms:created>
  <dcterms:modified xmlns:dcterms="http://purl.org/dc/terms/" xmlns:xsi="http://www.w3.org/2001/XMLSchema-instance" xsi:type="dcterms:W3CDTF">2026-09-12T09:44:10+00:00Z</dcterms:modified>
</cp:coreProperties>
</file>