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quipment" sheetId="2" state="visible" r:id="rId2"/>
    <sheet xmlns:r="http://schemas.openxmlformats.org/officeDocument/2006/relationships" name="Service Log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'Equipment'!$A$4:$H$104</definedName>
    <definedName name="_xlnm._FilterDatabase" localSheetId="2" hidden="1">'Service Log'!$A$4:$U$104</definedName>
    <definedName name="_xlnm._FilterDatabase" localSheetId="3" hidden="1">'Assumptions'!$A$4:$B$104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46D"/>
      <sz val="10"/>
    </font>
    <font>
      <name val="Calibri"/>
      <b val="1"/>
      <color rgb="00FFFFFF"/>
      <sz val="10"/>
    </font>
    <font>
      <name val="Calibri"/>
      <b val="1"/>
      <color rgb="0023343D"/>
      <sz val="10"/>
    </font>
    <font>
      <name val="Calibri"/>
      <color rgb="0023343D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FFFFF"/>
      </patternFill>
    </fill>
    <fill>
      <patternFill patternType="solid">
        <fgColor rgb="00F1F6F7"/>
      </patternFill>
    </fill>
    <fill>
      <patternFill patternType="solid">
        <fgColor rgb="00FFF1DE"/>
      </patternFill>
    </fill>
  </fills>
  <borders count="2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2" fontId="5" fillId="4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top" wrapText="1"/>
    </xf>
    <xf numFmtId="165" fontId="5" fillId="6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top" wrapText="1"/>
    </xf>
    <xf numFmtId="2" fontId="5" fillId="6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top" wrapText="1"/>
    </xf>
    <xf numFmtId="1" fontId="5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E87524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Entries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E87524"/>
            </a:solidFill>
            <a:ln xmlns:a="http://schemas.openxmlformats.org/drawingml/2006/main">
              <a:solidFill>
                <a:srgbClr val="E87524"/>
              </a:solidFill>
              <a:prstDash val="solid"/>
            </a:ln>
          </spPr>
          <cat>
            <numRef>
              <f>'Summary'!$D$5:$D$8</f>
            </numRef>
          </cat>
          <val>
            <numRef>
              <f>'Summary'!$E$5:$E$8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Entries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414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9" customWidth="1" min="2" max="2"/>
    <col width="3" customWidth="1" min="3" max="3"/>
    <col width="2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28" customHeight="1">
      <c r="A1" s="1" t="inlineStr">
        <is>
          <t>HVAC Equipment Service History Log</t>
        </is>
      </c>
    </row>
    <row r="2">
      <c r="A2" s="2" t="inlineStr">
        <is>
          <t>Fictional examples are included. Orange cells are editable; review alerts require a human check.</t>
        </is>
      </c>
    </row>
    <row r="3"/>
    <row r="4" ht="30" customHeight="1">
      <c r="A4" s="3" t="inlineStr">
        <is>
          <t>Indicator</t>
        </is>
      </c>
      <c r="B4" s="3" t="inlineStr">
        <is>
          <t>Calculated Value</t>
        </is>
      </c>
      <c r="D4" s="3" t="inlineStr">
        <is>
          <t>Service Status</t>
        </is>
      </c>
      <c r="E4" s="3" t="inlineStr">
        <is>
          <t>Entries</t>
        </is>
      </c>
    </row>
    <row r="5">
      <c r="A5" s="4" t="inlineStr">
        <is>
          <t>Registered Equipment</t>
        </is>
      </c>
      <c r="B5" s="5">
        <f>COUNTIF(Equipment!$A$5:$A$104,"&lt;&gt;")</f>
        <v/>
      </c>
      <c r="D5" s="6" t="inlineStr">
        <is>
          <t>Completed</t>
        </is>
      </c>
      <c r="E5" s="5">
        <f>COUNTIFS('Service Log'!$S$5:$S$104,D5,'Service Log'!$A$5:$A$104,"&lt;&gt;")</f>
        <v/>
      </c>
    </row>
    <row r="6">
      <c r="A6" s="7" t="inlineStr">
        <is>
          <t>Active Equipment</t>
        </is>
      </c>
      <c r="B6" s="8">
        <f>COUNTIF(Equipment!$F$5:$F$104,"Active")</f>
        <v/>
      </c>
      <c r="D6" s="9" t="inlineStr">
        <is>
          <t>In Progress</t>
        </is>
      </c>
      <c r="E6" s="8">
        <f>COUNTIFS('Service Log'!$S$5:$S$104,D6,'Service Log'!$A$5:$A$104,"&lt;&gt;")</f>
        <v/>
      </c>
    </row>
    <row r="7">
      <c r="A7" s="4" t="inlineStr">
        <is>
          <t>Dated Service Entries</t>
        </is>
      </c>
      <c r="B7" s="5">
        <f>COUNT('Service Log'!$A$5:$A$104)</f>
        <v/>
      </c>
      <c r="D7" s="6" t="inlineStr">
        <is>
          <t>Deferred</t>
        </is>
      </c>
      <c r="E7" s="5">
        <f>COUNTIFS('Service Log'!$S$5:$S$104,D7,'Service Log'!$A$5:$A$104,"&lt;&gt;")</f>
        <v/>
      </c>
    </row>
    <row r="8">
      <c r="A8" s="7" t="inlineStr">
        <is>
          <t>Completed Entries</t>
        </is>
      </c>
      <c r="B8" s="8">
        <f>COUNTIFS('Service Log'!$S$5:$S$104,"Completed",'Service Log'!$A$5:$A$104,"&lt;&gt;")</f>
        <v/>
      </c>
      <c r="D8" s="9" t="inlineStr">
        <is>
          <t>Planned</t>
        </is>
      </c>
      <c r="E8" s="8">
        <f>COUNTIFS('Service Log'!$S$5:$S$104,D8,'Service Log'!$A$5:$A$104,"&lt;&gt;")</f>
        <v/>
      </c>
    </row>
    <row r="9">
      <c r="A9" s="4" t="inlineStr">
        <is>
          <t>Past-Due Follow-Up Checks</t>
        </is>
      </c>
      <c r="B9" s="5">
        <f>COUNTIF('Service Log'!$U$5:$U$104,"Follow-up check")</f>
        <v/>
      </c>
    </row>
    <row r="10">
      <c r="A10" s="7" t="inlineStr">
        <is>
          <t>Upcoming Follow-Ups in Horizon</t>
        </is>
      </c>
      <c r="B10" s="8">
        <f>COUNTIFS('Service Log'!$T$5:$T$104,"&gt;="&amp;TODAY(),'Service Log'!$T$5:$T$104,"&lt;="&amp;TODAY()+Assumptions!$E$11,'Service Log'!$S$5:$S$104,"&lt;&gt;Completed")</f>
        <v/>
      </c>
    </row>
    <row r="11">
      <c r="A11" s="4" t="inlineStr">
        <is>
          <t>Recorded Labor Hours</t>
        </is>
      </c>
      <c r="B11" s="10">
        <f>IF(COUNT('Service Log'!$M$5:$M$104)=0,"",SUM('Service Log'!$M$5:$M$104))</f>
        <v/>
      </c>
    </row>
    <row r="12">
      <c r="A12" s="7" t="inlineStr">
        <is>
          <t>Recorded Service Cost</t>
        </is>
      </c>
      <c r="B12" s="11">
        <f>IF(COUNT('Service Log'!$P$5:$P$104)=0,"",SUM('Service Log'!$P$5:$P$104))</f>
        <v/>
      </c>
    </row>
    <row r="13">
      <c r="A13" s="4" t="inlineStr">
        <is>
          <t>Recorded Price</t>
        </is>
      </c>
      <c r="B13" s="12">
        <f>IF(COUNT('Service Log'!$Q$5:$Q$104)=0,"",SUM('Service Log'!$Q$5:$Q$104))</f>
        <v/>
      </c>
    </row>
    <row r="14">
      <c r="A14" s="7" t="inlineStr">
        <is>
          <t>Average Cost per Entry</t>
        </is>
      </c>
      <c r="B14" s="11">
        <f>IFERROR(B12/B7,"")</f>
        <v/>
      </c>
    </row>
    <row r="15">
      <c r="A15" s="4" t="inlineStr">
        <is>
          <t>Latest Service Date</t>
        </is>
      </c>
      <c r="B15" s="13">
        <f>IF(COUNT('Service Log'!$A$5:$A$104)=0,"",IFERROR(MAX('Service Log'!$A$5:$A$104),""))</f>
        <v/>
      </c>
    </row>
  </sheetData>
  <mergeCells count="1">
    <mergeCell ref="A1:J1"/>
  </mergeCells>
  <conditionalFormatting sqref="B9">
    <cfRule type="expression" priority="1" dxfId="0">
      <formula>B9&gt;0</formula>
    </cfRule>
  </conditionalFormatting>
  <conditionalFormatting sqref="B10">
    <cfRule type="expression" priority="2" dxfId="1">
      <formula>B10&gt;0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42" customWidth="1" min="3" max="3"/>
    <col width="15" customWidth="1" min="4" max="4"/>
    <col width="18" customWidth="1" min="5" max="5"/>
    <col width="19" customWidth="1" min="6" max="6"/>
    <col width="15" customWidth="1" min="7" max="7"/>
    <col width="21" customWidth="1" min="8" max="8"/>
  </cols>
  <sheetData>
    <row r="1" ht="28" customHeight="1">
      <c r="A1" s="1" t="inlineStr">
        <is>
          <t>Equipment Register</t>
        </is>
      </c>
    </row>
    <row r="2">
      <c r="A2" s="2" t="inlineStr">
        <is>
          <t>Enter fictional equipment records in orange cells. Service totals are calculated from the Service Log.</t>
        </is>
      </c>
    </row>
    <row r="3"/>
    <row r="4" ht="30" customHeight="1">
      <c r="A4" s="14" t="inlineStr">
        <is>
          <t>Equipment ID</t>
        </is>
      </c>
      <c r="B4" s="14" t="inlineStr">
        <is>
          <t>Customer</t>
        </is>
      </c>
      <c r="C4" s="14" t="inlineStr">
        <is>
          <t>Equipment Description</t>
        </is>
      </c>
      <c r="D4" s="14" t="inlineStr">
        <is>
          <t>In-Service Date</t>
        </is>
      </c>
      <c r="E4" s="14" t="inlineStr">
        <is>
          <t>Responsibility</t>
        </is>
      </c>
      <c r="F4" s="14" t="inlineStr">
        <is>
          <t>Equipment Status</t>
        </is>
      </c>
      <c r="G4" s="14" t="inlineStr">
        <is>
          <t>Service Entries</t>
        </is>
      </c>
      <c r="H4" s="14" t="inlineStr">
        <is>
          <t>Recorded Service Cost</t>
        </is>
      </c>
    </row>
    <row r="5" ht="25" customHeight="1">
      <c r="A5" s="15" t="inlineStr">
        <is>
          <t>EQ-FIC-001</t>
        </is>
      </c>
      <c r="B5" s="16" t="inlineStr">
        <is>
          <t>Fictional Bluebird Bakery</t>
        </is>
      </c>
      <c r="C5" s="16" t="inlineStr">
        <is>
          <t>Fictional Rooftop Unit A - 5 ton</t>
        </is>
      </c>
      <c r="D5" s="17" t="n">
        <v>43877</v>
      </c>
      <c r="E5" s="15" t="inlineStr">
        <is>
          <t>Customer</t>
        </is>
      </c>
      <c r="F5" s="15" t="inlineStr">
        <is>
          <t>Active</t>
        </is>
      </c>
      <c r="G5" s="18">
        <f>IF($A5="","",COUNTIFS('Service Log'!$C$5:$C$104,$A5,'Service Log'!$A$5:$A$104,"&lt;&gt;"))</f>
        <v/>
      </c>
      <c r="H5" s="19">
        <f>IF($A5="","",IF($G5=0,"",IFERROR(SUMIFS('Service Log'!$P$5:$P$104,'Service Log'!$C$5:$C$104,$A5,'Service Log'!$A$5:$A$104,"&lt;&gt;"),"")))</f>
        <v/>
      </c>
    </row>
    <row r="6" ht="25" customHeight="1">
      <c r="A6" s="15" t="inlineStr">
        <is>
          <t>EQ-FIC-002</t>
        </is>
      </c>
      <c r="B6" s="16" t="inlineStr">
        <is>
          <t>Fictional Copper Kettle Books</t>
        </is>
      </c>
      <c r="C6" s="16" t="inlineStr">
        <is>
          <t>Fictional Split Heat Pump 1 - 3 ton</t>
        </is>
      </c>
      <c r="D6" s="17" t="n">
        <v>44377</v>
      </c>
      <c r="E6" s="15" t="inlineStr">
        <is>
          <t>Customer</t>
        </is>
      </c>
      <c r="F6" s="15" t="inlineStr">
        <is>
          <t>Active</t>
        </is>
      </c>
      <c r="G6" s="20">
        <f>IF($A6="","",COUNTIFS('Service Log'!$C$5:$C$104,$A6,'Service Log'!$A$5:$A$104,"&lt;&gt;"))</f>
        <v/>
      </c>
      <c r="H6" s="21">
        <f>IF($A6="","",IF($G6=0,"",IFERROR(SUMIFS('Service Log'!$P$5:$P$104,'Service Log'!$C$5:$C$104,$A6,'Service Log'!$A$5:$A$104,"&lt;&gt;"),"")))</f>
        <v/>
      </c>
    </row>
    <row r="7" ht="25" customHeight="1">
      <c r="A7" s="15" t="inlineStr">
        <is>
          <t>EQ-FIC-003</t>
        </is>
      </c>
      <c r="B7" s="16" t="inlineStr">
        <is>
          <t>Fictional Juniper Arts Studio</t>
        </is>
      </c>
      <c r="C7" s="16" t="inlineStr">
        <is>
          <t>Fictional Air Handler East - 4 ton</t>
        </is>
      </c>
      <c r="D7" s="17" t="n">
        <v>44677</v>
      </c>
      <c r="E7" s="15" t="inlineStr">
        <is>
          <t>Contractor</t>
        </is>
      </c>
      <c r="F7" s="15" t="inlineStr">
        <is>
          <t>Active</t>
        </is>
      </c>
      <c r="G7" s="18">
        <f>IF($A7="","",COUNTIFS('Service Log'!$C$5:$C$104,$A7,'Service Log'!$A$5:$A$104,"&lt;&gt;"))</f>
        <v/>
      </c>
      <c r="H7" s="19">
        <f>IF($A7="","",IF($G7=0,"",IFERROR(SUMIFS('Service Log'!$P$5:$P$104,'Service Log'!$C$5:$C$104,$A7,'Service Log'!$A$5:$A$104,"&lt;&gt;"),"")))</f>
        <v/>
      </c>
    </row>
    <row r="8" ht="25" customHeight="1">
      <c r="A8" s="15" t="inlineStr">
        <is>
          <t>EQ-FIC-004</t>
        </is>
      </c>
      <c r="B8" s="16" t="inlineStr">
        <is>
          <t>Fictional Moonbeam Market</t>
        </is>
      </c>
      <c r="C8" s="16" t="inlineStr">
        <is>
          <t>Fictional Packaged Unit North - 7.5 ton</t>
        </is>
      </c>
      <c r="D8" s="17" t="n">
        <v>43477</v>
      </c>
      <c r="E8" s="15" t="inlineStr">
        <is>
          <t>To Be Reviewed</t>
        </is>
      </c>
      <c r="F8" s="15" t="inlineStr">
        <is>
          <t>To Be Reviewed</t>
        </is>
      </c>
      <c r="G8" s="20">
        <f>IF($A8="","",COUNTIFS('Service Log'!$C$5:$C$104,$A8,'Service Log'!$A$5:$A$104,"&lt;&gt;"))</f>
        <v/>
      </c>
      <c r="H8" s="21">
        <f>IF($A8="","",IF($G8=0,"",IFERROR(SUMIFS('Service Log'!$P$5:$P$104,'Service Log'!$C$5:$C$104,$A8,'Service Log'!$A$5:$A$104,"&lt;&gt;"),"")))</f>
        <v/>
      </c>
    </row>
    <row r="9" ht="25" customHeight="1">
      <c r="A9" s="15" t="inlineStr">
        <is>
          <t>EQ-FIC-005</t>
        </is>
      </c>
      <c r="B9" s="16" t="inlineStr">
        <is>
          <t>Fictional Maple Kite Offices</t>
        </is>
      </c>
      <c r="C9" s="16" t="inlineStr">
        <is>
          <t>Fictional Furnace Suite A - 90,000 Btu/h</t>
        </is>
      </c>
      <c r="D9" s="17" t="n">
        <v>44177</v>
      </c>
      <c r="E9" s="15" t="inlineStr">
        <is>
          <t>Customer</t>
        </is>
      </c>
      <c r="F9" s="15" t="inlineStr">
        <is>
          <t>Active</t>
        </is>
      </c>
      <c r="G9" s="18">
        <f>IF($A9="","",COUNTIFS('Service Log'!$C$5:$C$104,$A9,'Service Log'!$A$5:$A$104,"&lt;&gt;"))</f>
        <v/>
      </c>
      <c r="H9" s="19">
        <f>IF($A9="","",IF($G9=0,"",IFERROR(SUMIFS('Service Log'!$P$5:$P$104,'Service Log'!$C$5:$C$104,$A9,'Service Log'!$A$5:$A$104,"&lt;&gt;"),"")))</f>
        <v/>
      </c>
    </row>
    <row r="10" ht="25" customHeight="1">
      <c r="A10" s="15" t="inlineStr">
        <is>
          <t>EQ-FIC-006</t>
        </is>
      </c>
      <c r="B10" s="16" t="inlineStr">
        <is>
          <t>Fictional Harbor Lantern Cafe</t>
        </is>
      </c>
      <c r="C10" s="16" t="inlineStr">
        <is>
          <t>Fictional Condensing Unit Rear - 4 ton</t>
        </is>
      </c>
      <c r="D10" s="17" t="n">
        <v>44527</v>
      </c>
      <c r="E10" s="15" t="inlineStr">
        <is>
          <t>Manufacturer</t>
        </is>
      </c>
      <c r="F10" s="15" t="inlineStr">
        <is>
          <t>To Be Reviewed</t>
        </is>
      </c>
      <c r="G10" s="20">
        <f>IF($A10="","",COUNTIFS('Service Log'!$C$5:$C$104,$A10,'Service Log'!$A$5:$A$104,"&lt;&gt;"))</f>
        <v/>
      </c>
      <c r="H10" s="21">
        <f>IF($A10="","",IF($G10=0,"",IFERROR(SUMIFS('Service Log'!$P$5:$P$104,'Service Log'!$C$5:$C$104,$A10,'Service Log'!$A$5:$A$104,"&lt;&gt;"),"")))</f>
        <v/>
      </c>
    </row>
    <row r="11" ht="25" customHeight="1">
      <c r="A11" s="15" t="inlineStr">
        <is>
          <t>EQ-FIC-007</t>
        </is>
      </c>
      <c r="B11" s="16" t="inlineStr">
        <is>
          <t>Fictional Bluebird Bakery</t>
        </is>
      </c>
      <c r="C11" s="16" t="inlineStr">
        <is>
          <t>Fictional Make-Up Air Unit 1 - 2,500 CFM</t>
        </is>
      </c>
      <c r="D11" s="17" t="n">
        <v>44927</v>
      </c>
      <c r="E11" s="15" t="inlineStr">
        <is>
          <t>Customer</t>
        </is>
      </c>
      <c r="F11" s="15" t="inlineStr">
        <is>
          <t>Active</t>
        </is>
      </c>
      <c r="G11" s="18">
        <f>IF($A11="","",COUNTIFS('Service Log'!$C$5:$C$104,$A11,'Service Log'!$A$5:$A$104,"&lt;&gt;"))</f>
        <v/>
      </c>
      <c r="H11" s="19">
        <f>IF($A11="","",IF($G11=0,"",IFERROR(SUMIFS('Service Log'!$P$5:$P$104,'Service Log'!$C$5:$C$104,$A11,'Service Log'!$A$5:$A$104,"&lt;&gt;"),"")))</f>
        <v/>
      </c>
    </row>
    <row r="12" ht="25" customHeight="1">
      <c r="A12" s="15" t="inlineStr">
        <is>
          <t>EQ-FIC-008</t>
        </is>
      </c>
      <c r="B12" s="16" t="inlineStr">
        <is>
          <t>Fictional Copper Kettle Books</t>
        </is>
      </c>
      <c r="C12" s="16" t="inlineStr">
        <is>
          <t>Fictional Mini-Split Reading Room - 18,000 Btu/h</t>
        </is>
      </c>
      <c r="D12" s="17" t="n">
        <v>45377</v>
      </c>
      <c r="E12" s="15" t="inlineStr">
        <is>
          <t>Contractor</t>
        </is>
      </c>
      <c r="F12" s="15" t="inlineStr">
        <is>
          <t>Out of Service</t>
        </is>
      </c>
      <c r="G12" s="20">
        <f>IF($A12="","",COUNTIFS('Service Log'!$C$5:$C$104,$A12,'Service Log'!$A$5:$A$104,"&lt;&gt;"))</f>
        <v/>
      </c>
      <c r="H12" s="21">
        <f>IF($A12="","",IF($G12=0,"",IFERROR(SUMIFS('Service Log'!$P$5:$P$104,'Service Log'!$C$5:$C$104,$A12,'Service Log'!$A$5:$A$104,"&lt;&gt;"),"")))</f>
        <v/>
      </c>
    </row>
    <row r="13" ht="25" customHeight="1">
      <c r="A13" s="15" t="inlineStr">
        <is>
          <t>EQ-FIC-009</t>
        </is>
      </c>
      <c r="B13" s="16" t="inlineStr">
        <is>
          <t>Fictional Juniper Arts Studio</t>
        </is>
      </c>
      <c r="C13" s="16" t="inlineStr">
        <is>
          <t>Fictional Rooftop Unit West - 6 ton</t>
        </is>
      </c>
      <c r="D13" s="17" t="n">
        <v>43177</v>
      </c>
      <c r="E13" s="15" t="inlineStr">
        <is>
          <t>Customer</t>
        </is>
      </c>
      <c r="F13" s="15" t="inlineStr">
        <is>
          <t>Out of Service</t>
        </is>
      </c>
      <c r="G13" s="18">
        <f>IF($A13="","",COUNTIFS('Service Log'!$C$5:$C$104,$A13,'Service Log'!$A$5:$A$104,"&lt;&gt;"))</f>
        <v/>
      </c>
      <c r="H13" s="19">
        <f>IF($A13="","",IF($G13=0,"",IFERROR(SUMIFS('Service Log'!$P$5:$P$104,'Service Log'!$C$5:$C$104,$A13,'Service Log'!$A$5:$A$104,"&lt;&gt;"),"")))</f>
        <v/>
      </c>
    </row>
    <row r="14" ht="25" customHeight="1">
      <c r="A14" s="15" t="inlineStr">
        <is>
          <t>EQ-FIC-010</t>
        </is>
      </c>
      <c r="B14" s="16" t="inlineStr">
        <is>
          <t>Fictional Moonbeam Market</t>
        </is>
      </c>
      <c r="C14" s="16" t="inlineStr">
        <is>
          <t>Fictional Unit Heater Stockroom - 75,000 Btu/h</t>
        </is>
      </c>
      <c r="D14" s="17" t="n">
        <v>42677</v>
      </c>
      <c r="E14" s="15" t="inlineStr">
        <is>
          <t>Customer</t>
        </is>
      </c>
      <c r="F14" s="15" t="inlineStr">
        <is>
          <t>Retired</t>
        </is>
      </c>
      <c r="G14" s="20">
        <f>IF($A14="","",COUNTIFS('Service Log'!$C$5:$C$104,$A14,'Service Log'!$A$5:$A$104,"&lt;&gt;"))</f>
        <v/>
      </c>
      <c r="H14" s="21">
        <f>IF($A14="","",IF($G14=0,"",IFERROR(SUMIFS('Service Log'!$P$5:$P$104,'Service Log'!$C$5:$C$104,$A14,'Service Log'!$A$5:$A$104,"&lt;&gt;"),"")))</f>
        <v/>
      </c>
    </row>
    <row r="15" ht="19" customHeight="1">
      <c r="A15" s="15" t="n"/>
      <c r="B15" s="16" t="n"/>
      <c r="C15" s="16" t="n"/>
      <c r="D15" s="17" t="n"/>
      <c r="E15" s="15" t="n"/>
      <c r="F15" s="15" t="n"/>
      <c r="G15" s="18">
        <f>IF($A15="","",COUNTIFS('Service Log'!$C$5:$C$104,$A15,'Service Log'!$A$5:$A$104,"&lt;&gt;"))</f>
        <v/>
      </c>
      <c r="H15" s="19">
        <f>IF($A15="","",IF($G15=0,"",IFERROR(SUMIFS('Service Log'!$P$5:$P$104,'Service Log'!$C$5:$C$104,$A15,'Service Log'!$A$5:$A$104,"&lt;&gt;"),"")))</f>
        <v/>
      </c>
    </row>
    <row r="16" ht="19" customHeight="1">
      <c r="A16" s="15" t="n"/>
      <c r="B16" s="16" t="n"/>
      <c r="C16" s="16" t="n"/>
      <c r="D16" s="17" t="n"/>
      <c r="E16" s="15" t="n"/>
      <c r="F16" s="15" t="n"/>
      <c r="G16" s="20">
        <f>IF($A16="","",COUNTIFS('Service Log'!$C$5:$C$104,$A16,'Service Log'!$A$5:$A$104,"&lt;&gt;"))</f>
        <v/>
      </c>
      <c r="H16" s="21">
        <f>IF($A16="","",IF($G16=0,"",IFERROR(SUMIFS('Service Log'!$P$5:$P$104,'Service Log'!$C$5:$C$104,$A16,'Service Log'!$A$5:$A$104,"&lt;&gt;"),"")))</f>
        <v/>
      </c>
    </row>
    <row r="17" ht="19" customHeight="1">
      <c r="A17" s="15" t="n"/>
      <c r="B17" s="16" t="n"/>
      <c r="C17" s="16" t="n"/>
      <c r="D17" s="17" t="n"/>
      <c r="E17" s="15" t="n"/>
      <c r="F17" s="15" t="n"/>
      <c r="G17" s="18">
        <f>IF($A17="","",COUNTIFS('Service Log'!$C$5:$C$104,$A17,'Service Log'!$A$5:$A$104,"&lt;&gt;"))</f>
        <v/>
      </c>
      <c r="H17" s="19">
        <f>IF($A17="","",IF($G17=0,"",IFERROR(SUMIFS('Service Log'!$P$5:$P$104,'Service Log'!$C$5:$C$104,$A17,'Service Log'!$A$5:$A$104,"&lt;&gt;"),"")))</f>
        <v/>
      </c>
    </row>
    <row r="18" ht="19" customHeight="1">
      <c r="A18" s="15" t="n"/>
      <c r="B18" s="16" t="n"/>
      <c r="C18" s="16" t="n"/>
      <c r="D18" s="17" t="n"/>
      <c r="E18" s="15" t="n"/>
      <c r="F18" s="15" t="n"/>
      <c r="G18" s="20">
        <f>IF($A18="","",COUNTIFS('Service Log'!$C$5:$C$104,$A18,'Service Log'!$A$5:$A$104,"&lt;&gt;"))</f>
        <v/>
      </c>
      <c r="H18" s="21">
        <f>IF($A18="","",IF($G18=0,"",IFERROR(SUMIFS('Service Log'!$P$5:$P$104,'Service Log'!$C$5:$C$104,$A18,'Service Log'!$A$5:$A$104,"&lt;&gt;"),"")))</f>
        <v/>
      </c>
    </row>
    <row r="19" ht="19" customHeight="1">
      <c r="A19" s="15" t="n"/>
      <c r="B19" s="16" t="n"/>
      <c r="C19" s="16" t="n"/>
      <c r="D19" s="17" t="n"/>
      <c r="E19" s="15" t="n"/>
      <c r="F19" s="15" t="n"/>
      <c r="G19" s="18">
        <f>IF($A19="","",COUNTIFS('Service Log'!$C$5:$C$104,$A19,'Service Log'!$A$5:$A$104,"&lt;&gt;"))</f>
        <v/>
      </c>
      <c r="H19" s="19">
        <f>IF($A19="","",IF($G19=0,"",IFERROR(SUMIFS('Service Log'!$P$5:$P$104,'Service Log'!$C$5:$C$104,$A19,'Service Log'!$A$5:$A$104,"&lt;&gt;"),"")))</f>
        <v/>
      </c>
    </row>
    <row r="20" ht="19" customHeight="1">
      <c r="A20" s="15" t="n"/>
      <c r="B20" s="16" t="n"/>
      <c r="C20" s="16" t="n"/>
      <c r="D20" s="17" t="n"/>
      <c r="E20" s="15" t="n"/>
      <c r="F20" s="15" t="n"/>
      <c r="G20" s="20">
        <f>IF($A20="","",COUNTIFS('Service Log'!$C$5:$C$104,$A20,'Service Log'!$A$5:$A$104,"&lt;&gt;"))</f>
        <v/>
      </c>
      <c r="H20" s="21">
        <f>IF($A20="","",IF($G20=0,"",IFERROR(SUMIFS('Service Log'!$P$5:$P$104,'Service Log'!$C$5:$C$104,$A20,'Service Log'!$A$5:$A$104,"&lt;&gt;"),"")))</f>
        <v/>
      </c>
    </row>
    <row r="21" ht="19" customHeight="1">
      <c r="A21" s="15" t="n"/>
      <c r="B21" s="16" t="n"/>
      <c r="C21" s="16" t="n"/>
      <c r="D21" s="17" t="n"/>
      <c r="E21" s="15" t="n"/>
      <c r="F21" s="15" t="n"/>
      <c r="G21" s="18">
        <f>IF($A21="","",COUNTIFS('Service Log'!$C$5:$C$104,$A21,'Service Log'!$A$5:$A$104,"&lt;&gt;"))</f>
        <v/>
      </c>
      <c r="H21" s="19">
        <f>IF($A21="","",IF($G21=0,"",IFERROR(SUMIFS('Service Log'!$P$5:$P$104,'Service Log'!$C$5:$C$104,$A21,'Service Log'!$A$5:$A$104,"&lt;&gt;"),"")))</f>
        <v/>
      </c>
    </row>
    <row r="22" ht="19" customHeight="1">
      <c r="A22" s="15" t="n"/>
      <c r="B22" s="16" t="n"/>
      <c r="C22" s="16" t="n"/>
      <c r="D22" s="17" t="n"/>
      <c r="E22" s="15" t="n"/>
      <c r="F22" s="15" t="n"/>
      <c r="G22" s="20">
        <f>IF($A22="","",COUNTIFS('Service Log'!$C$5:$C$104,$A22,'Service Log'!$A$5:$A$104,"&lt;&gt;"))</f>
        <v/>
      </c>
      <c r="H22" s="21">
        <f>IF($A22="","",IF($G22=0,"",IFERROR(SUMIFS('Service Log'!$P$5:$P$104,'Service Log'!$C$5:$C$104,$A22,'Service Log'!$A$5:$A$104,"&lt;&gt;"),"")))</f>
        <v/>
      </c>
    </row>
    <row r="23" ht="19" customHeight="1">
      <c r="A23" s="15" t="n"/>
      <c r="B23" s="16" t="n"/>
      <c r="C23" s="16" t="n"/>
      <c r="D23" s="17" t="n"/>
      <c r="E23" s="15" t="n"/>
      <c r="F23" s="15" t="n"/>
      <c r="G23" s="18">
        <f>IF($A23="","",COUNTIFS('Service Log'!$C$5:$C$104,$A23,'Service Log'!$A$5:$A$104,"&lt;&gt;"))</f>
        <v/>
      </c>
      <c r="H23" s="19">
        <f>IF($A23="","",IF($G23=0,"",IFERROR(SUMIFS('Service Log'!$P$5:$P$104,'Service Log'!$C$5:$C$104,$A23,'Service Log'!$A$5:$A$104,"&lt;&gt;"),"")))</f>
        <v/>
      </c>
    </row>
    <row r="24" ht="19" customHeight="1">
      <c r="A24" s="15" t="n"/>
      <c r="B24" s="16" t="n"/>
      <c r="C24" s="16" t="n"/>
      <c r="D24" s="17" t="n"/>
      <c r="E24" s="15" t="n"/>
      <c r="F24" s="15" t="n"/>
      <c r="G24" s="20">
        <f>IF($A24="","",COUNTIFS('Service Log'!$C$5:$C$104,$A24,'Service Log'!$A$5:$A$104,"&lt;&gt;"))</f>
        <v/>
      </c>
      <c r="H24" s="21">
        <f>IF($A24="","",IF($G24=0,"",IFERROR(SUMIFS('Service Log'!$P$5:$P$104,'Service Log'!$C$5:$C$104,$A24,'Service Log'!$A$5:$A$104,"&lt;&gt;"),"")))</f>
        <v/>
      </c>
    </row>
    <row r="25" ht="19" customHeight="1">
      <c r="A25" s="15" t="n"/>
      <c r="B25" s="16" t="n"/>
      <c r="C25" s="16" t="n"/>
      <c r="D25" s="17" t="n"/>
      <c r="E25" s="15" t="n"/>
      <c r="F25" s="15" t="n"/>
      <c r="G25" s="18">
        <f>IF($A25="","",COUNTIFS('Service Log'!$C$5:$C$104,$A25,'Service Log'!$A$5:$A$104,"&lt;&gt;"))</f>
        <v/>
      </c>
      <c r="H25" s="19">
        <f>IF($A25="","",IF($G25=0,"",IFERROR(SUMIFS('Service Log'!$P$5:$P$104,'Service Log'!$C$5:$C$104,$A25,'Service Log'!$A$5:$A$104,"&lt;&gt;"),"")))</f>
        <v/>
      </c>
    </row>
    <row r="26" ht="19" customHeight="1">
      <c r="A26" s="15" t="n"/>
      <c r="B26" s="16" t="n"/>
      <c r="C26" s="16" t="n"/>
      <c r="D26" s="17" t="n"/>
      <c r="E26" s="15" t="n"/>
      <c r="F26" s="15" t="n"/>
      <c r="G26" s="20">
        <f>IF($A26="","",COUNTIFS('Service Log'!$C$5:$C$104,$A26,'Service Log'!$A$5:$A$104,"&lt;&gt;"))</f>
        <v/>
      </c>
      <c r="H26" s="21">
        <f>IF($A26="","",IF($G26=0,"",IFERROR(SUMIFS('Service Log'!$P$5:$P$104,'Service Log'!$C$5:$C$104,$A26,'Service Log'!$A$5:$A$104,"&lt;&gt;"),"")))</f>
        <v/>
      </c>
    </row>
    <row r="27" ht="19" customHeight="1">
      <c r="A27" s="15" t="n"/>
      <c r="B27" s="16" t="n"/>
      <c r="C27" s="16" t="n"/>
      <c r="D27" s="17" t="n"/>
      <c r="E27" s="15" t="n"/>
      <c r="F27" s="15" t="n"/>
      <c r="G27" s="18">
        <f>IF($A27="","",COUNTIFS('Service Log'!$C$5:$C$104,$A27,'Service Log'!$A$5:$A$104,"&lt;&gt;"))</f>
        <v/>
      </c>
      <c r="H27" s="19">
        <f>IF($A27="","",IF($G27=0,"",IFERROR(SUMIFS('Service Log'!$P$5:$P$104,'Service Log'!$C$5:$C$104,$A27,'Service Log'!$A$5:$A$104,"&lt;&gt;"),"")))</f>
        <v/>
      </c>
    </row>
    <row r="28" ht="19" customHeight="1">
      <c r="A28" s="15" t="n"/>
      <c r="B28" s="16" t="n"/>
      <c r="C28" s="16" t="n"/>
      <c r="D28" s="17" t="n"/>
      <c r="E28" s="15" t="n"/>
      <c r="F28" s="15" t="n"/>
      <c r="G28" s="20">
        <f>IF($A28="","",COUNTIFS('Service Log'!$C$5:$C$104,$A28,'Service Log'!$A$5:$A$104,"&lt;&gt;"))</f>
        <v/>
      </c>
      <c r="H28" s="21">
        <f>IF($A28="","",IF($G28=0,"",IFERROR(SUMIFS('Service Log'!$P$5:$P$104,'Service Log'!$C$5:$C$104,$A28,'Service Log'!$A$5:$A$104,"&lt;&gt;"),"")))</f>
        <v/>
      </c>
    </row>
    <row r="29" ht="19" customHeight="1">
      <c r="A29" s="15" t="n"/>
      <c r="B29" s="16" t="n"/>
      <c r="C29" s="16" t="n"/>
      <c r="D29" s="17" t="n"/>
      <c r="E29" s="15" t="n"/>
      <c r="F29" s="15" t="n"/>
      <c r="G29" s="18">
        <f>IF($A29="","",COUNTIFS('Service Log'!$C$5:$C$104,$A29,'Service Log'!$A$5:$A$104,"&lt;&gt;"))</f>
        <v/>
      </c>
      <c r="H29" s="19">
        <f>IF($A29="","",IF($G29=0,"",IFERROR(SUMIFS('Service Log'!$P$5:$P$104,'Service Log'!$C$5:$C$104,$A29,'Service Log'!$A$5:$A$104,"&lt;&gt;"),"")))</f>
        <v/>
      </c>
    </row>
    <row r="30" ht="19" customHeight="1">
      <c r="A30" s="15" t="n"/>
      <c r="B30" s="16" t="n"/>
      <c r="C30" s="16" t="n"/>
      <c r="D30" s="17" t="n"/>
      <c r="E30" s="15" t="n"/>
      <c r="F30" s="15" t="n"/>
      <c r="G30" s="20">
        <f>IF($A30="","",COUNTIFS('Service Log'!$C$5:$C$104,$A30,'Service Log'!$A$5:$A$104,"&lt;&gt;"))</f>
        <v/>
      </c>
      <c r="H30" s="21">
        <f>IF($A30="","",IF($G30=0,"",IFERROR(SUMIFS('Service Log'!$P$5:$P$104,'Service Log'!$C$5:$C$104,$A30,'Service Log'!$A$5:$A$104,"&lt;&gt;"),"")))</f>
        <v/>
      </c>
    </row>
    <row r="31" ht="19" customHeight="1">
      <c r="A31" s="15" t="n"/>
      <c r="B31" s="16" t="n"/>
      <c r="C31" s="16" t="n"/>
      <c r="D31" s="17" t="n"/>
      <c r="E31" s="15" t="n"/>
      <c r="F31" s="15" t="n"/>
      <c r="G31" s="18">
        <f>IF($A31="","",COUNTIFS('Service Log'!$C$5:$C$104,$A31,'Service Log'!$A$5:$A$104,"&lt;&gt;"))</f>
        <v/>
      </c>
      <c r="H31" s="19">
        <f>IF($A31="","",IF($G31=0,"",IFERROR(SUMIFS('Service Log'!$P$5:$P$104,'Service Log'!$C$5:$C$104,$A31,'Service Log'!$A$5:$A$104,"&lt;&gt;"),"")))</f>
        <v/>
      </c>
    </row>
    <row r="32" ht="19" customHeight="1">
      <c r="A32" s="15" t="n"/>
      <c r="B32" s="16" t="n"/>
      <c r="C32" s="16" t="n"/>
      <c r="D32" s="17" t="n"/>
      <c r="E32" s="15" t="n"/>
      <c r="F32" s="15" t="n"/>
      <c r="G32" s="20">
        <f>IF($A32="","",COUNTIFS('Service Log'!$C$5:$C$104,$A32,'Service Log'!$A$5:$A$104,"&lt;&gt;"))</f>
        <v/>
      </c>
      <c r="H32" s="21">
        <f>IF($A32="","",IF($G32=0,"",IFERROR(SUMIFS('Service Log'!$P$5:$P$104,'Service Log'!$C$5:$C$104,$A32,'Service Log'!$A$5:$A$104,"&lt;&gt;"),"")))</f>
        <v/>
      </c>
    </row>
    <row r="33" ht="19" customHeight="1">
      <c r="A33" s="15" t="n"/>
      <c r="B33" s="16" t="n"/>
      <c r="C33" s="16" t="n"/>
      <c r="D33" s="17" t="n"/>
      <c r="E33" s="15" t="n"/>
      <c r="F33" s="15" t="n"/>
      <c r="G33" s="18">
        <f>IF($A33="","",COUNTIFS('Service Log'!$C$5:$C$104,$A33,'Service Log'!$A$5:$A$104,"&lt;&gt;"))</f>
        <v/>
      </c>
      <c r="H33" s="19">
        <f>IF($A33="","",IF($G33=0,"",IFERROR(SUMIFS('Service Log'!$P$5:$P$104,'Service Log'!$C$5:$C$104,$A33,'Service Log'!$A$5:$A$104,"&lt;&gt;"),"")))</f>
        <v/>
      </c>
    </row>
    <row r="34" ht="19" customHeight="1">
      <c r="A34" s="15" t="n"/>
      <c r="B34" s="16" t="n"/>
      <c r="C34" s="16" t="n"/>
      <c r="D34" s="17" t="n"/>
      <c r="E34" s="15" t="n"/>
      <c r="F34" s="15" t="n"/>
      <c r="G34" s="20">
        <f>IF($A34="","",COUNTIFS('Service Log'!$C$5:$C$104,$A34,'Service Log'!$A$5:$A$104,"&lt;&gt;"))</f>
        <v/>
      </c>
      <c r="H34" s="21">
        <f>IF($A34="","",IF($G34=0,"",IFERROR(SUMIFS('Service Log'!$P$5:$P$104,'Service Log'!$C$5:$C$104,$A34,'Service Log'!$A$5:$A$104,"&lt;&gt;"),"")))</f>
        <v/>
      </c>
    </row>
    <row r="35" ht="19" customHeight="1">
      <c r="A35" s="15" t="n"/>
      <c r="B35" s="16" t="n"/>
      <c r="C35" s="16" t="n"/>
      <c r="D35" s="17" t="n"/>
      <c r="E35" s="15" t="n"/>
      <c r="F35" s="15" t="n"/>
      <c r="G35" s="18">
        <f>IF($A35="","",COUNTIFS('Service Log'!$C$5:$C$104,$A35,'Service Log'!$A$5:$A$104,"&lt;&gt;"))</f>
        <v/>
      </c>
      <c r="H35" s="19">
        <f>IF($A35="","",IF($G35=0,"",IFERROR(SUMIFS('Service Log'!$P$5:$P$104,'Service Log'!$C$5:$C$104,$A35,'Service Log'!$A$5:$A$104,"&lt;&gt;"),"")))</f>
        <v/>
      </c>
    </row>
    <row r="36" ht="19" customHeight="1">
      <c r="A36" s="15" t="n"/>
      <c r="B36" s="16" t="n"/>
      <c r="C36" s="16" t="n"/>
      <c r="D36" s="17" t="n"/>
      <c r="E36" s="15" t="n"/>
      <c r="F36" s="15" t="n"/>
      <c r="G36" s="20">
        <f>IF($A36="","",COUNTIFS('Service Log'!$C$5:$C$104,$A36,'Service Log'!$A$5:$A$104,"&lt;&gt;"))</f>
        <v/>
      </c>
      <c r="H36" s="21">
        <f>IF($A36="","",IF($G36=0,"",IFERROR(SUMIFS('Service Log'!$P$5:$P$104,'Service Log'!$C$5:$C$104,$A36,'Service Log'!$A$5:$A$104,"&lt;&gt;"),"")))</f>
        <v/>
      </c>
    </row>
    <row r="37" ht="19" customHeight="1">
      <c r="A37" s="15" t="n"/>
      <c r="B37" s="16" t="n"/>
      <c r="C37" s="16" t="n"/>
      <c r="D37" s="17" t="n"/>
      <c r="E37" s="15" t="n"/>
      <c r="F37" s="15" t="n"/>
      <c r="G37" s="18">
        <f>IF($A37="","",COUNTIFS('Service Log'!$C$5:$C$104,$A37,'Service Log'!$A$5:$A$104,"&lt;&gt;"))</f>
        <v/>
      </c>
      <c r="H37" s="19">
        <f>IF($A37="","",IF($G37=0,"",IFERROR(SUMIFS('Service Log'!$P$5:$P$104,'Service Log'!$C$5:$C$104,$A37,'Service Log'!$A$5:$A$104,"&lt;&gt;"),"")))</f>
        <v/>
      </c>
    </row>
    <row r="38" ht="19" customHeight="1">
      <c r="A38" s="15" t="n"/>
      <c r="B38" s="16" t="n"/>
      <c r="C38" s="16" t="n"/>
      <c r="D38" s="17" t="n"/>
      <c r="E38" s="15" t="n"/>
      <c r="F38" s="15" t="n"/>
      <c r="G38" s="20">
        <f>IF($A38="","",COUNTIFS('Service Log'!$C$5:$C$104,$A38,'Service Log'!$A$5:$A$104,"&lt;&gt;"))</f>
        <v/>
      </c>
      <c r="H38" s="21">
        <f>IF($A38="","",IF($G38=0,"",IFERROR(SUMIFS('Service Log'!$P$5:$P$104,'Service Log'!$C$5:$C$104,$A38,'Service Log'!$A$5:$A$104,"&lt;&gt;"),"")))</f>
        <v/>
      </c>
    </row>
    <row r="39" ht="19" customHeight="1">
      <c r="A39" s="15" t="n"/>
      <c r="B39" s="16" t="n"/>
      <c r="C39" s="16" t="n"/>
      <c r="D39" s="17" t="n"/>
      <c r="E39" s="15" t="n"/>
      <c r="F39" s="15" t="n"/>
      <c r="G39" s="18">
        <f>IF($A39="","",COUNTIFS('Service Log'!$C$5:$C$104,$A39,'Service Log'!$A$5:$A$104,"&lt;&gt;"))</f>
        <v/>
      </c>
      <c r="H39" s="19">
        <f>IF($A39="","",IF($G39=0,"",IFERROR(SUMIFS('Service Log'!$P$5:$P$104,'Service Log'!$C$5:$C$104,$A39,'Service Log'!$A$5:$A$104,"&lt;&gt;"),"")))</f>
        <v/>
      </c>
    </row>
    <row r="40" ht="19" customHeight="1">
      <c r="A40" s="15" t="n"/>
      <c r="B40" s="16" t="n"/>
      <c r="C40" s="16" t="n"/>
      <c r="D40" s="17" t="n"/>
      <c r="E40" s="15" t="n"/>
      <c r="F40" s="15" t="n"/>
      <c r="G40" s="20">
        <f>IF($A40="","",COUNTIFS('Service Log'!$C$5:$C$104,$A40,'Service Log'!$A$5:$A$104,"&lt;&gt;"))</f>
        <v/>
      </c>
      <c r="H40" s="21">
        <f>IF($A40="","",IF($G40=0,"",IFERROR(SUMIFS('Service Log'!$P$5:$P$104,'Service Log'!$C$5:$C$104,$A40,'Service Log'!$A$5:$A$104,"&lt;&gt;"),"")))</f>
        <v/>
      </c>
    </row>
    <row r="41" ht="19" customHeight="1">
      <c r="A41" s="15" t="n"/>
      <c r="B41" s="16" t="n"/>
      <c r="C41" s="16" t="n"/>
      <c r="D41" s="17" t="n"/>
      <c r="E41" s="15" t="n"/>
      <c r="F41" s="15" t="n"/>
      <c r="G41" s="18">
        <f>IF($A41="","",COUNTIFS('Service Log'!$C$5:$C$104,$A41,'Service Log'!$A$5:$A$104,"&lt;&gt;"))</f>
        <v/>
      </c>
      <c r="H41" s="19">
        <f>IF($A41="","",IF($G41=0,"",IFERROR(SUMIFS('Service Log'!$P$5:$P$104,'Service Log'!$C$5:$C$104,$A41,'Service Log'!$A$5:$A$104,"&lt;&gt;"),"")))</f>
        <v/>
      </c>
    </row>
    <row r="42" ht="19" customHeight="1">
      <c r="A42" s="15" t="n"/>
      <c r="B42" s="16" t="n"/>
      <c r="C42" s="16" t="n"/>
      <c r="D42" s="17" t="n"/>
      <c r="E42" s="15" t="n"/>
      <c r="F42" s="15" t="n"/>
      <c r="G42" s="20">
        <f>IF($A42="","",COUNTIFS('Service Log'!$C$5:$C$104,$A42,'Service Log'!$A$5:$A$104,"&lt;&gt;"))</f>
        <v/>
      </c>
      <c r="H42" s="21">
        <f>IF($A42="","",IF($G42=0,"",IFERROR(SUMIFS('Service Log'!$P$5:$P$104,'Service Log'!$C$5:$C$104,$A42,'Service Log'!$A$5:$A$104,"&lt;&gt;"),"")))</f>
        <v/>
      </c>
    </row>
    <row r="43" ht="19" customHeight="1">
      <c r="A43" s="15" t="n"/>
      <c r="B43" s="16" t="n"/>
      <c r="C43" s="16" t="n"/>
      <c r="D43" s="17" t="n"/>
      <c r="E43" s="15" t="n"/>
      <c r="F43" s="15" t="n"/>
      <c r="G43" s="18">
        <f>IF($A43="","",COUNTIFS('Service Log'!$C$5:$C$104,$A43,'Service Log'!$A$5:$A$104,"&lt;&gt;"))</f>
        <v/>
      </c>
      <c r="H43" s="19">
        <f>IF($A43="","",IF($G43=0,"",IFERROR(SUMIFS('Service Log'!$P$5:$P$104,'Service Log'!$C$5:$C$104,$A43,'Service Log'!$A$5:$A$104,"&lt;&gt;"),"")))</f>
        <v/>
      </c>
    </row>
    <row r="44" ht="19" customHeight="1">
      <c r="A44" s="15" t="n"/>
      <c r="B44" s="16" t="n"/>
      <c r="C44" s="16" t="n"/>
      <c r="D44" s="17" t="n"/>
      <c r="E44" s="15" t="n"/>
      <c r="F44" s="15" t="n"/>
      <c r="G44" s="20">
        <f>IF($A44="","",COUNTIFS('Service Log'!$C$5:$C$104,$A44,'Service Log'!$A$5:$A$104,"&lt;&gt;"))</f>
        <v/>
      </c>
      <c r="H44" s="21">
        <f>IF($A44="","",IF($G44=0,"",IFERROR(SUMIFS('Service Log'!$P$5:$P$104,'Service Log'!$C$5:$C$104,$A44,'Service Log'!$A$5:$A$104,"&lt;&gt;"),"")))</f>
        <v/>
      </c>
    </row>
    <row r="45" ht="19" customHeight="1">
      <c r="A45" s="15" t="n"/>
      <c r="B45" s="16" t="n"/>
      <c r="C45" s="16" t="n"/>
      <c r="D45" s="17" t="n"/>
      <c r="E45" s="15" t="n"/>
      <c r="F45" s="15" t="n"/>
      <c r="G45" s="18">
        <f>IF($A45="","",COUNTIFS('Service Log'!$C$5:$C$104,$A45,'Service Log'!$A$5:$A$104,"&lt;&gt;"))</f>
        <v/>
      </c>
      <c r="H45" s="19">
        <f>IF($A45="","",IF($G45=0,"",IFERROR(SUMIFS('Service Log'!$P$5:$P$104,'Service Log'!$C$5:$C$104,$A45,'Service Log'!$A$5:$A$104,"&lt;&gt;"),"")))</f>
        <v/>
      </c>
    </row>
    <row r="46" ht="19" customHeight="1">
      <c r="A46" s="15" t="n"/>
      <c r="B46" s="16" t="n"/>
      <c r="C46" s="16" t="n"/>
      <c r="D46" s="17" t="n"/>
      <c r="E46" s="15" t="n"/>
      <c r="F46" s="15" t="n"/>
      <c r="G46" s="20">
        <f>IF($A46="","",COUNTIFS('Service Log'!$C$5:$C$104,$A46,'Service Log'!$A$5:$A$104,"&lt;&gt;"))</f>
        <v/>
      </c>
      <c r="H46" s="21">
        <f>IF($A46="","",IF($G46=0,"",IFERROR(SUMIFS('Service Log'!$P$5:$P$104,'Service Log'!$C$5:$C$104,$A46,'Service Log'!$A$5:$A$104,"&lt;&gt;"),"")))</f>
        <v/>
      </c>
    </row>
    <row r="47" ht="19" customHeight="1">
      <c r="A47" s="15" t="n"/>
      <c r="B47" s="16" t="n"/>
      <c r="C47" s="16" t="n"/>
      <c r="D47" s="17" t="n"/>
      <c r="E47" s="15" t="n"/>
      <c r="F47" s="15" t="n"/>
      <c r="G47" s="18">
        <f>IF($A47="","",COUNTIFS('Service Log'!$C$5:$C$104,$A47,'Service Log'!$A$5:$A$104,"&lt;&gt;"))</f>
        <v/>
      </c>
      <c r="H47" s="19">
        <f>IF($A47="","",IF($G47=0,"",IFERROR(SUMIFS('Service Log'!$P$5:$P$104,'Service Log'!$C$5:$C$104,$A47,'Service Log'!$A$5:$A$104,"&lt;&gt;"),"")))</f>
        <v/>
      </c>
    </row>
    <row r="48" ht="19" customHeight="1">
      <c r="A48" s="15" t="n"/>
      <c r="B48" s="16" t="n"/>
      <c r="C48" s="16" t="n"/>
      <c r="D48" s="17" t="n"/>
      <c r="E48" s="15" t="n"/>
      <c r="F48" s="15" t="n"/>
      <c r="G48" s="20">
        <f>IF($A48="","",COUNTIFS('Service Log'!$C$5:$C$104,$A48,'Service Log'!$A$5:$A$104,"&lt;&gt;"))</f>
        <v/>
      </c>
      <c r="H48" s="21">
        <f>IF($A48="","",IF($G48=0,"",IFERROR(SUMIFS('Service Log'!$P$5:$P$104,'Service Log'!$C$5:$C$104,$A48,'Service Log'!$A$5:$A$104,"&lt;&gt;"),"")))</f>
        <v/>
      </c>
    </row>
    <row r="49" ht="19" customHeight="1">
      <c r="A49" s="15" t="n"/>
      <c r="B49" s="16" t="n"/>
      <c r="C49" s="16" t="n"/>
      <c r="D49" s="17" t="n"/>
      <c r="E49" s="15" t="n"/>
      <c r="F49" s="15" t="n"/>
      <c r="G49" s="18">
        <f>IF($A49="","",COUNTIFS('Service Log'!$C$5:$C$104,$A49,'Service Log'!$A$5:$A$104,"&lt;&gt;"))</f>
        <v/>
      </c>
      <c r="H49" s="19">
        <f>IF($A49="","",IF($G49=0,"",IFERROR(SUMIFS('Service Log'!$P$5:$P$104,'Service Log'!$C$5:$C$104,$A49,'Service Log'!$A$5:$A$104,"&lt;&gt;"),"")))</f>
        <v/>
      </c>
    </row>
    <row r="50" ht="19" customHeight="1">
      <c r="A50" s="15" t="n"/>
      <c r="B50" s="16" t="n"/>
      <c r="C50" s="16" t="n"/>
      <c r="D50" s="17" t="n"/>
      <c r="E50" s="15" t="n"/>
      <c r="F50" s="15" t="n"/>
      <c r="G50" s="20">
        <f>IF($A50="","",COUNTIFS('Service Log'!$C$5:$C$104,$A50,'Service Log'!$A$5:$A$104,"&lt;&gt;"))</f>
        <v/>
      </c>
      <c r="H50" s="21">
        <f>IF($A50="","",IF($G50=0,"",IFERROR(SUMIFS('Service Log'!$P$5:$P$104,'Service Log'!$C$5:$C$104,$A50,'Service Log'!$A$5:$A$104,"&lt;&gt;"),"")))</f>
        <v/>
      </c>
    </row>
    <row r="51" ht="19" customHeight="1">
      <c r="A51" s="15" t="n"/>
      <c r="B51" s="16" t="n"/>
      <c r="C51" s="16" t="n"/>
      <c r="D51" s="17" t="n"/>
      <c r="E51" s="15" t="n"/>
      <c r="F51" s="15" t="n"/>
      <c r="G51" s="18">
        <f>IF($A51="","",COUNTIFS('Service Log'!$C$5:$C$104,$A51,'Service Log'!$A$5:$A$104,"&lt;&gt;"))</f>
        <v/>
      </c>
      <c r="H51" s="19">
        <f>IF($A51="","",IF($G51=0,"",IFERROR(SUMIFS('Service Log'!$P$5:$P$104,'Service Log'!$C$5:$C$104,$A51,'Service Log'!$A$5:$A$104,"&lt;&gt;"),"")))</f>
        <v/>
      </c>
    </row>
    <row r="52" ht="19" customHeight="1">
      <c r="A52" s="15" t="n"/>
      <c r="B52" s="16" t="n"/>
      <c r="C52" s="16" t="n"/>
      <c r="D52" s="17" t="n"/>
      <c r="E52" s="15" t="n"/>
      <c r="F52" s="15" t="n"/>
      <c r="G52" s="20">
        <f>IF($A52="","",COUNTIFS('Service Log'!$C$5:$C$104,$A52,'Service Log'!$A$5:$A$104,"&lt;&gt;"))</f>
        <v/>
      </c>
      <c r="H52" s="21">
        <f>IF($A52="","",IF($G52=0,"",IFERROR(SUMIFS('Service Log'!$P$5:$P$104,'Service Log'!$C$5:$C$104,$A52,'Service Log'!$A$5:$A$104,"&lt;&gt;"),"")))</f>
        <v/>
      </c>
    </row>
    <row r="53" ht="19" customHeight="1">
      <c r="A53" s="15" t="n"/>
      <c r="B53" s="16" t="n"/>
      <c r="C53" s="16" t="n"/>
      <c r="D53" s="17" t="n"/>
      <c r="E53" s="15" t="n"/>
      <c r="F53" s="15" t="n"/>
      <c r="G53" s="18">
        <f>IF($A53="","",COUNTIFS('Service Log'!$C$5:$C$104,$A53,'Service Log'!$A$5:$A$104,"&lt;&gt;"))</f>
        <v/>
      </c>
      <c r="H53" s="19">
        <f>IF($A53="","",IF($G53=0,"",IFERROR(SUMIFS('Service Log'!$P$5:$P$104,'Service Log'!$C$5:$C$104,$A53,'Service Log'!$A$5:$A$104,"&lt;&gt;"),"")))</f>
        <v/>
      </c>
    </row>
    <row r="54" ht="19" customHeight="1">
      <c r="A54" s="15" t="n"/>
      <c r="B54" s="16" t="n"/>
      <c r="C54" s="16" t="n"/>
      <c r="D54" s="17" t="n"/>
      <c r="E54" s="15" t="n"/>
      <c r="F54" s="15" t="n"/>
      <c r="G54" s="20">
        <f>IF($A54="","",COUNTIFS('Service Log'!$C$5:$C$104,$A54,'Service Log'!$A$5:$A$104,"&lt;&gt;"))</f>
        <v/>
      </c>
      <c r="H54" s="21">
        <f>IF($A54="","",IF($G54=0,"",IFERROR(SUMIFS('Service Log'!$P$5:$P$104,'Service Log'!$C$5:$C$104,$A54,'Service Log'!$A$5:$A$104,"&lt;&gt;"),"")))</f>
        <v/>
      </c>
    </row>
    <row r="55" ht="19" customHeight="1">
      <c r="A55" s="15" t="n"/>
      <c r="B55" s="16" t="n"/>
      <c r="C55" s="16" t="n"/>
      <c r="D55" s="17" t="n"/>
      <c r="E55" s="15" t="n"/>
      <c r="F55" s="15" t="n"/>
      <c r="G55" s="18">
        <f>IF($A55="","",COUNTIFS('Service Log'!$C$5:$C$104,$A55,'Service Log'!$A$5:$A$104,"&lt;&gt;"))</f>
        <v/>
      </c>
      <c r="H55" s="19">
        <f>IF($A55="","",IF($G55=0,"",IFERROR(SUMIFS('Service Log'!$P$5:$P$104,'Service Log'!$C$5:$C$104,$A55,'Service Log'!$A$5:$A$104,"&lt;&gt;"),"")))</f>
        <v/>
      </c>
    </row>
    <row r="56" ht="19" customHeight="1">
      <c r="A56" s="15" t="n"/>
      <c r="B56" s="16" t="n"/>
      <c r="C56" s="16" t="n"/>
      <c r="D56" s="17" t="n"/>
      <c r="E56" s="15" t="n"/>
      <c r="F56" s="15" t="n"/>
      <c r="G56" s="20">
        <f>IF($A56="","",COUNTIFS('Service Log'!$C$5:$C$104,$A56,'Service Log'!$A$5:$A$104,"&lt;&gt;"))</f>
        <v/>
      </c>
      <c r="H56" s="21">
        <f>IF($A56="","",IF($G56=0,"",IFERROR(SUMIFS('Service Log'!$P$5:$P$104,'Service Log'!$C$5:$C$104,$A56,'Service Log'!$A$5:$A$104,"&lt;&gt;"),"")))</f>
        <v/>
      </c>
    </row>
    <row r="57" ht="19" customHeight="1">
      <c r="A57" s="15" t="n"/>
      <c r="B57" s="16" t="n"/>
      <c r="C57" s="16" t="n"/>
      <c r="D57" s="17" t="n"/>
      <c r="E57" s="15" t="n"/>
      <c r="F57" s="15" t="n"/>
      <c r="G57" s="18">
        <f>IF($A57="","",COUNTIFS('Service Log'!$C$5:$C$104,$A57,'Service Log'!$A$5:$A$104,"&lt;&gt;"))</f>
        <v/>
      </c>
      <c r="H57" s="19">
        <f>IF($A57="","",IF($G57=0,"",IFERROR(SUMIFS('Service Log'!$P$5:$P$104,'Service Log'!$C$5:$C$104,$A57,'Service Log'!$A$5:$A$104,"&lt;&gt;"),"")))</f>
        <v/>
      </c>
    </row>
    <row r="58" ht="19" customHeight="1">
      <c r="A58" s="15" t="n"/>
      <c r="B58" s="16" t="n"/>
      <c r="C58" s="16" t="n"/>
      <c r="D58" s="17" t="n"/>
      <c r="E58" s="15" t="n"/>
      <c r="F58" s="15" t="n"/>
      <c r="G58" s="20">
        <f>IF($A58="","",COUNTIFS('Service Log'!$C$5:$C$104,$A58,'Service Log'!$A$5:$A$104,"&lt;&gt;"))</f>
        <v/>
      </c>
      <c r="H58" s="21">
        <f>IF($A58="","",IF($G58=0,"",IFERROR(SUMIFS('Service Log'!$P$5:$P$104,'Service Log'!$C$5:$C$104,$A58,'Service Log'!$A$5:$A$104,"&lt;&gt;"),"")))</f>
        <v/>
      </c>
    </row>
    <row r="59" ht="19" customHeight="1">
      <c r="A59" s="15" t="n"/>
      <c r="B59" s="16" t="n"/>
      <c r="C59" s="16" t="n"/>
      <c r="D59" s="17" t="n"/>
      <c r="E59" s="15" t="n"/>
      <c r="F59" s="15" t="n"/>
      <c r="G59" s="18">
        <f>IF($A59="","",COUNTIFS('Service Log'!$C$5:$C$104,$A59,'Service Log'!$A$5:$A$104,"&lt;&gt;"))</f>
        <v/>
      </c>
      <c r="H59" s="19">
        <f>IF($A59="","",IF($G59=0,"",IFERROR(SUMIFS('Service Log'!$P$5:$P$104,'Service Log'!$C$5:$C$104,$A59,'Service Log'!$A$5:$A$104,"&lt;&gt;"),"")))</f>
        <v/>
      </c>
    </row>
    <row r="60" ht="19" customHeight="1">
      <c r="A60" s="15" t="n"/>
      <c r="B60" s="16" t="n"/>
      <c r="C60" s="16" t="n"/>
      <c r="D60" s="17" t="n"/>
      <c r="E60" s="15" t="n"/>
      <c r="F60" s="15" t="n"/>
      <c r="G60" s="20">
        <f>IF($A60="","",COUNTIFS('Service Log'!$C$5:$C$104,$A60,'Service Log'!$A$5:$A$104,"&lt;&gt;"))</f>
        <v/>
      </c>
      <c r="H60" s="21">
        <f>IF($A60="","",IF($G60=0,"",IFERROR(SUMIFS('Service Log'!$P$5:$P$104,'Service Log'!$C$5:$C$104,$A60,'Service Log'!$A$5:$A$104,"&lt;&gt;"),"")))</f>
        <v/>
      </c>
    </row>
    <row r="61" ht="19" customHeight="1">
      <c r="A61" s="15" t="n"/>
      <c r="B61" s="16" t="n"/>
      <c r="C61" s="16" t="n"/>
      <c r="D61" s="17" t="n"/>
      <c r="E61" s="15" t="n"/>
      <c r="F61" s="15" t="n"/>
      <c r="G61" s="18">
        <f>IF($A61="","",COUNTIFS('Service Log'!$C$5:$C$104,$A61,'Service Log'!$A$5:$A$104,"&lt;&gt;"))</f>
        <v/>
      </c>
      <c r="H61" s="19">
        <f>IF($A61="","",IF($G61=0,"",IFERROR(SUMIFS('Service Log'!$P$5:$P$104,'Service Log'!$C$5:$C$104,$A61,'Service Log'!$A$5:$A$104,"&lt;&gt;"),"")))</f>
        <v/>
      </c>
    </row>
    <row r="62" ht="19" customHeight="1">
      <c r="A62" s="15" t="n"/>
      <c r="B62" s="16" t="n"/>
      <c r="C62" s="16" t="n"/>
      <c r="D62" s="17" t="n"/>
      <c r="E62" s="15" t="n"/>
      <c r="F62" s="15" t="n"/>
      <c r="G62" s="20">
        <f>IF($A62="","",COUNTIFS('Service Log'!$C$5:$C$104,$A62,'Service Log'!$A$5:$A$104,"&lt;&gt;"))</f>
        <v/>
      </c>
      <c r="H62" s="21">
        <f>IF($A62="","",IF($G62=0,"",IFERROR(SUMIFS('Service Log'!$P$5:$P$104,'Service Log'!$C$5:$C$104,$A62,'Service Log'!$A$5:$A$104,"&lt;&gt;"),"")))</f>
        <v/>
      </c>
    </row>
    <row r="63" ht="19" customHeight="1">
      <c r="A63" s="15" t="n"/>
      <c r="B63" s="16" t="n"/>
      <c r="C63" s="16" t="n"/>
      <c r="D63" s="17" t="n"/>
      <c r="E63" s="15" t="n"/>
      <c r="F63" s="15" t="n"/>
      <c r="G63" s="18">
        <f>IF($A63="","",COUNTIFS('Service Log'!$C$5:$C$104,$A63,'Service Log'!$A$5:$A$104,"&lt;&gt;"))</f>
        <v/>
      </c>
      <c r="H63" s="19">
        <f>IF($A63="","",IF($G63=0,"",IFERROR(SUMIFS('Service Log'!$P$5:$P$104,'Service Log'!$C$5:$C$104,$A63,'Service Log'!$A$5:$A$104,"&lt;&gt;"),"")))</f>
        <v/>
      </c>
    </row>
    <row r="64" ht="19" customHeight="1">
      <c r="A64" s="15" t="n"/>
      <c r="B64" s="16" t="n"/>
      <c r="C64" s="16" t="n"/>
      <c r="D64" s="17" t="n"/>
      <c r="E64" s="15" t="n"/>
      <c r="F64" s="15" t="n"/>
      <c r="G64" s="20">
        <f>IF($A64="","",COUNTIFS('Service Log'!$C$5:$C$104,$A64,'Service Log'!$A$5:$A$104,"&lt;&gt;"))</f>
        <v/>
      </c>
      <c r="H64" s="21">
        <f>IF($A64="","",IF($G64=0,"",IFERROR(SUMIFS('Service Log'!$P$5:$P$104,'Service Log'!$C$5:$C$104,$A64,'Service Log'!$A$5:$A$104,"&lt;&gt;"),"")))</f>
        <v/>
      </c>
    </row>
    <row r="65" ht="19" customHeight="1">
      <c r="A65" s="15" t="n"/>
      <c r="B65" s="16" t="n"/>
      <c r="C65" s="16" t="n"/>
      <c r="D65" s="17" t="n"/>
      <c r="E65" s="15" t="n"/>
      <c r="F65" s="15" t="n"/>
      <c r="G65" s="18">
        <f>IF($A65="","",COUNTIFS('Service Log'!$C$5:$C$104,$A65,'Service Log'!$A$5:$A$104,"&lt;&gt;"))</f>
        <v/>
      </c>
      <c r="H65" s="19">
        <f>IF($A65="","",IF($G65=0,"",IFERROR(SUMIFS('Service Log'!$P$5:$P$104,'Service Log'!$C$5:$C$104,$A65,'Service Log'!$A$5:$A$104,"&lt;&gt;"),"")))</f>
        <v/>
      </c>
    </row>
    <row r="66" ht="19" customHeight="1">
      <c r="A66" s="15" t="n"/>
      <c r="B66" s="16" t="n"/>
      <c r="C66" s="16" t="n"/>
      <c r="D66" s="17" t="n"/>
      <c r="E66" s="15" t="n"/>
      <c r="F66" s="15" t="n"/>
      <c r="G66" s="20">
        <f>IF($A66="","",COUNTIFS('Service Log'!$C$5:$C$104,$A66,'Service Log'!$A$5:$A$104,"&lt;&gt;"))</f>
        <v/>
      </c>
      <c r="H66" s="21">
        <f>IF($A66="","",IF($G66=0,"",IFERROR(SUMIFS('Service Log'!$P$5:$P$104,'Service Log'!$C$5:$C$104,$A66,'Service Log'!$A$5:$A$104,"&lt;&gt;"),"")))</f>
        <v/>
      </c>
    </row>
    <row r="67" ht="19" customHeight="1">
      <c r="A67" s="15" t="n"/>
      <c r="B67" s="16" t="n"/>
      <c r="C67" s="16" t="n"/>
      <c r="D67" s="17" t="n"/>
      <c r="E67" s="15" t="n"/>
      <c r="F67" s="15" t="n"/>
      <c r="G67" s="18">
        <f>IF($A67="","",COUNTIFS('Service Log'!$C$5:$C$104,$A67,'Service Log'!$A$5:$A$104,"&lt;&gt;"))</f>
        <v/>
      </c>
      <c r="H67" s="19">
        <f>IF($A67="","",IF($G67=0,"",IFERROR(SUMIFS('Service Log'!$P$5:$P$104,'Service Log'!$C$5:$C$104,$A67,'Service Log'!$A$5:$A$104,"&lt;&gt;"),"")))</f>
        <v/>
      </c>
    </row>
    <row r="68" ht="19" customHeight="1">
      <c r="A68" s="15" t="n"/>
      <c r="B68" s="16" t="n"/>
      <c r="C68" s="16" t="n"/>
      <c r="D68" s="17" t="n"/>
      <c r="E68" s="15" t="n"/>
      <c r="F68" s="15" t="n"/>
      <c r="G68" s="20">
        <f>IF($A68="","",COUNTIFS('Service Log'!$C$5:$C$104,$A68,'Service Log'!$A$5:$A$104,"&lt;&gt;"))</f>
        <v/>
      </c>
      <c r="H68" s="21">
        <f>IF($A68="","",IF($G68=0,"",IFERROR(SUMIFS('Service Log'!$P$5:$P$104,'Service Log'!$C$5:$C$104,$A68,'Service Log'!$A$5:$A$104,"&lt;&gt;"),"")))</f>
        <v/>
      </c>
    </row>
    <row r="69" ht="19" customHeight="1">
      <c r="A69" s="15" t="n"/>
      <c r="B69" s="16" t="n"/>
      <c r="C69" s="16" t="n"/>
      <c r="D69" s="17" t="n"/>
      <c r="E69" s="15" t="n"/>
      <c r="F69" s="15" t="n"/>
      <c r="G69" s="18">
        <f>IF($A69="","",COUNTIFS('Service Log'!$C$5:$C$104,$A69,'Service Log'!$A$5:$A$104,"&lt;&gt;"))</f>
        <v/>
      </c>
      <c r="H69" s="19">
        <f>IF($A69="","",IF($G69=0,"",IFERROR(SUMIFS('Service Log'!$P$5:$P$104,'Service Log'!$C$5:$C$104,$A69,'Service Log'!$A$5:$A$104,"&lt;&gt;"),"")))</f>
        <v/>
      </c>
    </row>
    <row r="70" ht="19" customHeight="1">
      <c r="A70" s="15" t="n"/>
      <c r="B70" s="16" t="n"/>
      <c r="C70" s="16" t="n"/>
      <c r="D70" s="17" t="n"/>
      <c r="E70" s="15" t="n"/>
      <c r="F70" s="15" t="n"/>
      <c r="G70" s="20">
        <f>IF($A70="","",COUNTIFS('Service Log'!$C$5:$C$104,$A70,'Service Log'!$A$5:$A$104,"&lt;&gt;"))</f>
        <v/>
      </c>
      <c r="H70" s="21">
        <f>IF($A70="","",IF($G70=0,"",IFERROR(SUMIFS('Service Log'!$P$5:$P$104,'Service Log'!$C$5:$C$104,$A70,'Service Log'!$A$5:$A$104,"&lt;&gt;"),"")))</f>
        <v/>
      </c>
    </row>
    <row r="71" ht="19" customHeight="1">
      <c r="A71" s="15" t="n"/>
      <c r="B71" s="16" t="n"/>
      <c r="C71" s="16" t="n"/>
      <c r="D71" s="17" t="n"/>
      <c r="E71" s="15" t="n"/>
      <c r="F71" s="15" t="n"/>
      <c r="G71" s="18">
        <f>IF($A71="","",COUNTIFS('Service Log'!$C$5:$C$104,$A71,'Service Log'!$A$5:$A$104,"&lt;&gt;"))</f>
        <v/>
      </c>
      <c r="H71" s="19">
        <f>IF($A71="","",IF($G71=0,"",IFERROR(SUMIFS('Service Log'!$P$5:$P$104,'Service Log'!$C$5:$C$104,$A71,'Service Log'!$A$5:$A$104,"&lt;&gt;"),"")))</f>
        <v/>
      </c>
    </row>
    <row r="72" ht="19" customHeight="1">
      <c r="A72" s="15" t="n"/>
      <c r="B72" s="16" t="n"/>
      <c r="C72" s="16" t="n"/>
      <c r="D72" s="17" t="n"/>
      <c r="E72" s="15" t="n"/>
      <c r="F72" s="15" t="n"/>
      <c r="G72" s="20">
        <f>IF($A72="","",COUNTIFS('Service Log'!$C$5:$C$104,$A72,'Service Log'!$A$5:$A$104,"&lt;&gt;"))</f>
        <v/>
      </c>
      <c r="H72" s="21">
        <f>IF($A72="","",IF($G72=0,"",IFERROR(SUMIFS('Service Log'!$P$5:$P$104,'Service Log'!$C$5:$C$104,$A72,'Service Log'!$A$5:$A$104,"&lt;&gt;"),"")))</f>
        <v/>
      </c>
    </row>
    <row r="73" ht="19" customHeight="1">
      <c r="A73" s="15" t="n"/>
      <c r="B73" s="16" t="n"/>
      <c r="C73" s="16" t="n"/>
      <c r="D73" s="17" t="n"/>
      <c r="E73" s="15" t="n"/>
      <c r="F73" s="15" t="n"/>
      <c r="G73" s="18">
        <f>IF($A73="","",COUNTIFS('Service Log'!$C$5:$C$104,$A73,'Service Log'!$A$5:$A$104,"&lt;&gt;"))</f>
        <v/>
      </c>
      <c r="H73" s="19">
        <f>IF($A73="","",IF($G73=0,"",IFERROR(SUMIFS('Service Log'!$P$5:$P$104,'Service Log'!$C$5:$C$104,$A73,'Service Log'!$A$5:$A$104,"&lt;&gt;"),"")))</f>
        <v/>
      </c>
    </row>
    <row r="74" ht="19" customHeight="1">
      <c r="A74" s="15" t="n"/>
      <c r="B74" s="16" t="n"/>
      <c r="C74" s="16" t="n"/>
      <c r="D74" s="17" t="n"/>
      <c r="E74" s="15" t="n"/>
      <c r="F74" s="15" t="n"/>
      <c r="G74" s="20">
        <f>IF($A74="","",COUNTIFS('Service Log'!$C$5:$C$104,$A74,'Service Log'!$A$5:$A$104,"&lt;&gt;"))</f>
        <v/>
      </c>
      <c r="H74" s="21">
        <f>IF($A74="","",IF($G74=0,"",IFERROR(SUMIFS('Service Log'!$P$5:$P$104,'Service Log'!$C$5:$C$104,$A74,'Service Log'!$A$5:$A$104,"&lt;&gt;"),"")))</f>
        <v/>
      </c>
    </row>
    <row r="75" ht="19" customHeight="1">
      <c r="A75" s="15" t="n"/>
      <c r="B75" s="16" t="n"/>
      <c r="C75" s="16" t="n"/>
      <c r="D75" s="17" t="n"/>
      <c r="E75" s="15" t="n"/>
      <c r="F75" s="15" t="n"/>
      <c r="G75" s="18">
        <f>IF($A75="","",COUNTIFS('Service Log'!$C$5:$C$104,$A75,'Service Log'!$A$5:$A$104,"&lt;&gt;"))</f>
        <v/>
      </c>
      <c r="H75" s="19">
        <f>IF($A75="","",IF($G75=0,"",IFERROR(SUMIFS('Service Log'!$P$5:$P$104,'Service Log'!$C$5:$C$104,$A75,'Service Log'!$A$5:$A$104,"&lt;&gt;"),"")))</f>
        <v/>
      </c>
    </row>
    <row r="76" ht="19" customHeight="1">
      <c r="A76" s="15" t="n"/>
      <c r="B76" s="16" t="n"/>
      <c r="C76" s="16" t="n"/>
      <c r="D76" s="17" t="n"/>
      <c r="E76" s="15" t="n"/>
      <c r="F76" s="15" t="n"/>
      <c r="G76" s="20">
        <f>IF($A76="","",COUNTIFS('Service Log'!$C$5:$C$104,$A76,'Service Log'!$A$5:$A$104,"&lt;&gt;"))</f>
        <v/>
      </c>
      <c r="H76" s="21">
        <f>IF($A76="","",IF($G76=0,"",IFERROR(SUMIFS('Service Log'!$P$5:$P$104,'Service Log'!$C$5:$C$104,$A76,'Service Log'!$A$5:$A$104,"&lt;&gt;"),"")))</f>
        <v/>
      </c>
    </row>
    <row r="77" ht="19" customHeight="1">
      <c r="A77" s="15" t="n"/>
      <c r="B77" s="16" t="n"/>
      <c r="C77" s="16" t="n"/>
      <c r="D77" s="17" t="n"/>
      <c r="E77" s="15" t="n"/>
      <c r="F77" s="15" t="n"/>
      <c r="G77" s="18">
        <f>IF($A77="","",COUNTIFS('Service Log'!$C$5:$C$104,$A77,'Service Log'!$A$5:$A$104,"&lt;&gt;"))</f>
        <v/>
      </c>
      <c r="H77" s="19">
        <f>IF($A77="","",IF($G77=0,"",IFERROR(SUMIFS('Service Log'!$P$5:$P$104,'Service Log'!$C$5:$C$104,$A77,'Service Log'!$A$5:$A$104,"&lt;&gt;"),"")))</f>
        <v/>
      </c>
    </row>
    <row r="78" ht="19" customHeight="1">
      <c r="A78" s="15" t="n"/>
      <c r="B78" s="16" t="n"/>
      <c r="C78" s="16" t="n"/>
      <c r="D78" s="17" t="n"/>
      <c r="E78" s="15" t="n"/>
      <c r="F78" s="15" t="n"/>
      <c r="G78" s="20">
        <f>IF($A78="","",COUNTIFS('Service Log'!$C$5:$C$104,$A78,'Service Log'!$A$5:$A$104,"&lt;&gt;"))</f>
        <v/>
      </c>
      <c r="H78" s="21">
        <f>IF($A78="","",IF($G78=0,"",IFERROR(SUMIFS('Service Log'!$P$5:$P$104,'Service Log'!$C$5:$C$104,$A78,'Service Log'!$A$5:$A$104,"&lt;&gt;"),"")))</f>
        <v/>
      </c>
    </row>
    <row r="79" ht="19" customHeight="1">
      <c r="A79" s="15" t="n"/>
      <c r="B79" s="16" t="n"/>
      <c r="C79" s="16" t="n"/>
      <c r="D79" s="17" t="n"/>
      <c r="E79" s="15" t="n"/>
      <c r="F79" s="15" t="n"/>
      <c r="G79" s="18">
        <f>IF($A79="","",COUNTIFS('Service Log'!$C$5:$C$104,$A79,'Service Log'!$A$5:$A$104,"&lt;&gt;"))</f>
        <v/>
      </c>
      <c r="H79" s="19">
        <f>IF($A79="","",IF($G79=0,"",IFERROR(SUMIFS('Service Log'!$P$5:$P$104,'Service Log'!$C$5:$C$104,$A79,'Service Log'!$A$5:$A$104,"&lt;&gt;"),"")))</f>
        <v/>
      </c>
    </row>
    <row r="80" ht="19" customHeight="1">
      <c r="A80" s="15" t="n"/>
      <c r="B80" s="16" t="n"/>
      <c r="C80" s="16" t="n"/>
      <c r="D80" s="17" t="n"/>
      <c r="E80" s="15" t="n"/>
      <c r="F80" s="15" t="n"/>
      <c r="G80" s="20">
        <f>IF($A80="","",COUNTIFS('Service Log'!$C$5:$C$104,$A80,'Service Log'!$A$5:$A$104,"&lt;&gt;"))</f>
        <v/>
      </c>
      <c r="H80" s="21">
        <f>IF($A80="","",IF($G80=0,"",IFERROR(SUMIFS('Service Log'!$P$5:$P$104,'Service Log'!$C$5:$C$104,$A80,'Service Log'!$A$5:$A$104,"&lt;&gt;"),"")))</f>
        <v/>
      </c>
    </row>
    <row r="81" ht="19" customHeight="1">
      <c r="A81" s="15" t="n"/>
      <c r="B81" s="16" t="n"/>
      <c r="C81" s="16" t="n"/>
      <c r="D81" s="17" t="n"/>
      <c r="E81" s="15" t="n"/>
      <c r="F81" s="15" t="n"/>
      <c r="G81" s="18">
        <f>IF($A81="","",COUNTIFS('Service Log'!$C$5:$C$104,$A81,'Service Log'!$A$5:$A$104,"&lt;&gt;"))</f>
        <v/>
      </c>
      <c r="H81" s="19">
        <f>IF($A81="","",IF($G81=0,"",IFERROR(SUMIFS('Service Log'!$P$5:$P$104,'Service Log'!$C$5:$C$104,$A81,'Service Log'!$A$5:$A$104,"&lt;&gt;"),"")))</f>
        <v/>
      </c>
    </row>
    <row r="82" ht="19" customHeight="1">
      <c r="A82" s="15" t="n"/>
      <c r="B82" s="16" t="n"/>
      <c r="C82" s="16" t="n"/>
      <c r="D82" s="17" t="n"/>
      <c r="E82" s="15" t="n"/>
      <c r="F82" s="15" t="n"/>
      <c r="G82" s="20">
        <f>IF($A82="","",COUNTIFS('Service Log'!$C$5:$C$104,$A82,'Service Log'!$A$5:$A$104,"&lt;&gt;"))</f>
        <v/>
      </c>
      <c r="H82" s="21">
        <f>IF($A82="","",IF($G82=0,"",IFERROR(SUMIFS('Service Log'!$P$5:$P$104,'Service Log'!$C$5:$C$104,$A82,'Service Log'!$A$5:$A$104,"&lt;&gt;"),"")))</f>
        <v/>
      </c>
    </row>
    <row r="83" ht="19" customHeight="1">
      <c r="A83" s="15" t="n"/>
      <c r="B83" s="16" t="n"/>
      <c r="C83" s="16" t="n"/>
      <c r="D83" s="17" t="n"/>
      <c r="E83" s="15" t="n"/>
      <c r="F83" s="15" t="n"/>
      <c r="G83" s="18">
        <f>IF($A83="","",COUNTIFS('Service Log'!$C$5:$C$104,$A83,'Service Log'!$A$5:$A$104,"&lt;&gt;"))</f>
        <v/>
      </c>
      <c r="H83" s="19">
        <f>IF($A83="","",IF($G83=0,"",IFERROR(SUMIFS('Service Log'!$P$5:$P$104,'Service Log'!$C$5:$C$104,$A83,'Service Log'!$A$5:$A$104,"&lt;&gt;"),"")))</f>
        <v/>
      </c>
    </row>
    <row r="84" ht="19" customHeight="1">
      <c r="A84" s="15" t="n"/>
      <c r="B84" s="16" t="n"/>
      <c r="C84" s="16" t="n"/>
      <c r="D84" s="17" t="n"/>
      <c r="E84" s="15" t="n"/>
      <c r="F84" s="15" t="n"/>
      <c r="G84" s="20">
        <f>IF($A84="","",COUNTIFS('Service Log'!$C$5:$C$104,$A84,'Service Log'!$A$5:$A$104,"&lt;&gt;"))</f>
        <v/>
      </c>
      <c r="H84" s="21">
        <f>IF($A84="","",IF($G84=0,"",IFERROR(SUMIFS('Service Log'!$P$5:$P$104,'Service Log'!$C$5:$C$104,$A84,'Service Log'!$A$5:$A$104,"&lt;&gt;"),"")))</f>
        <v/>
      </c>
    </row>
    <row r="85" ht="19" customHeight="1">
      <c r="A85" s="15" t="n"/>
      <c r="B85" s="16" t="n"/>
      <c r="C85" s="16" t="n"/>
      <c r="D85" s="17" t="n"/>
      <c r="E85" s="15" t="n"/>
      <c r="F85" s="15" t="n"/>
      <c r="G85" s="18">
        <f>IF($A85="","",COUNTIFS('Service Log'!$C$5:$C$104,$A85,'Service Log'!$A$5:$A$104,"&lt;&gt;"))</f>
        <v/>
      </c>
      <c r="H85" s="19">
        <f>IF($A85="","",IF($G85=0,"",IFERROR(SUMIFS('Service Log'!$P$5:$P$104,'Service Log'!$C$5:$C$104,$A85,'Service Log'!$A$5:$A$104,"&lt;&gt;"),"")))</f>
        <v/>
      </c>
    </row>
    <row r="86" ht="19" customHeight="1">
      <c r="A86" s="15" t="n"/>
      <c r="B86" s="16" t="n"/>
      <c r="C86" s="16" t="n"/>
      <c r="D86" s="17" t="n"/>
      <c r="E86" s="15" t="n"/>
      <c r="F86" s="15" t="n"/>
      <c r="G86" s="20">
        <f>IF($A86="","",COUNTIFS('Service Log'!$C$5:$C$104,$A86,'Service Log'!$A$5:$A$104,"&lt;&gt;"))</f>
        <v/>
      </c>
      <c r="H86" s="21">
        <f>IF($A86="","",IF($G86=0,"",IFERROR(SUMIFS('Service Log'!$P$5:$P$104,'Service Log'!$C$5:$C$104,$A86,'Service Log'!$A$5:$A$104,"&lt;&gt;"),"")))</f>
        <v/>
      </c>
    </row>
    <row r="87" ht="19" customHeight="1">
      <c r="A87" s="15" t="n"/>
      <c r="B87" s="16" t="n"/>
      <c r="C87" s="16" t="n"/>
      <c r="D87" s="17" t="n"/>
      <c r="E87" s="15" t="n"/>
      <c r="F87" s="15" t="n"/>
      <c r="G87" s="18">
        <f>IF($A87="","",COUNTIFS('Service Log'!$C$5:$C$104,$A87,'Service Log'!$A$5:$A$104,"&lt;&gt;"))</f>
        <v/>
      </c>
      <c r="H87" s="19">
        <f>IF($A87="","",IF($G87=0,"",IFERROR(SUMIFS('Service Log'!$P$5:$P$104,'Service Log'!$C$5:$C$104,$A87,'Service Log'!$A$5:$A$104,"&lt;&gt;"),"")))</f>
        <v/>
      </c>
    </row>
    <row r="88" ht="19" customHeight="1">
      <c r="A88" s="15" t="n"/>
      <c r="B88" s="16" t="n"/>
      <c r="C88" s="16" t="n"/>
      <c r="D88" s="17" t="n"/>
      <c r="E88" s="15" t="n"/>
      <c r="F88" s="15" t="n"/>
      <c r="G88" s="20">
        <f>IF($A88="","",COUNTIFS('Service Log'!$C$5:$C$104,$A88,'Service Log'!$A$5:$A$104,"&lt;&gt;"))</f>
        <v/>
      </c>
      <c r="H88" s="21">
        <f>IF($A88="","",IF($G88=0,"",IFERROR(SUMIFS('Service Log'!$P$5:$P$104,'Service Log'!$C$5:$C$104,$A88,'Service Log'!$A$5:$A$104,"&lt;&gt;"),"")))</f>
        <v/>
      </c>
    </row>
    <row r="89" ht="19" customHeight="1">
      <c r="A89" s="15" t="n"/>
      <c r="B89" s="16" t="n"/>
      <c r="C89" s="16" t="n"/>
      <c r="D89" s="17" t="n"/>
      <c r="E89" s="15" t="n"/>
      <c r="F89" s="15" t="n"/>
      <c r="G89" s="18">
        <f>IF($A89="","",COUNTIFS('Service Log'!$C$5:$C$104,$A89,'Service Log'!$A$5:$A$104,"&lt;&gt;"))</f>
        <v/>
      </c>
      <c r="H89" s="19">
        <f>IF($A89="","",IF($G89=0,"",IFERROR(SUMIFS('Service Log'!$P$5:$P$104,'Service Log'!$C$5:$C$104,$A89,'Service Log'!$A$5:$A$104,"&lt;&gt;"),"")))</f>
        <v/>
      </c>
    </row>
    <row r="90" ht="19" customHeight="1">
      <c r="A90" s="15" t="n"/>
      <c r="B90" s="16" t="n"/>
      <c r="C90" s="16" t="n"/>
      <c r="D90" s="17" t="n"/>
      <c r="E90" s="15" t="n"/>
      <c r="F90" s="15" t="n"/>
      <c r="G90" s="20">
        <f>IF($A90="","",COUNTIFS('Service Log'!$C$5:$C$104,$A90,'Service Log'!$A$5:$A$104,"&lt;&gt;"))</f>
        <v/>
      </c>
      <c r="H90" s="21">
        <f>IF($A90="","",IF($G90=0,"",IFERROR(SUMIFS('Service Log'!$P$5:$P$104,'Service Log'!$C$5:$C$104,$A90,'Service Log'!$A$5:$A$104,"&lt;&gt;"),"")))</f>
        <v/>
      </c>
    </row>
    <row r="91" ht="19" customHeight="1">
      <c r="A91" s="15" t="n"/>
      <c r="B91" s="16" t="n"/>
      <c r="C91" s="16" t="n"/>
      <c r="D91" s="17" t="n"/>
      <c r="E91" s="15" t="n"/>
      <c r="F91" s="15" t="n"/>
      <c r="G91" s="18">
        <f>IF($A91="","",COUNTIFS('Service Log'!$C$5:$C$104,$A91,'Service Log'!$A$5:$A$104,"&lt;&gt;"))</f>
        <v/>
      </c>
      <c r="H91" s="19">
        <f>IF($A91="","",IF($G91=0,"",IFERROR(SUMIFS('Service Log'!$P$5:$P$104,'Service Log'!$C$5:$C$104,$A91,'Service Log'!$A$5:$A$104,"&lt;&gt;"),"")))</f>
        <v/>
      </c>
    </row>
    <row r="92" ht="19" customHeight="1">
      <c r="A92" s="15" t="n"/>
      <c r="B92" s="16" t="n"/>
      <c r="C92" s="16" t="n"/>
      <c r="D92" s="17" t="n"/>
      <c r="E92" s="15" t="n"/>
      <c r="F92" s="15" t="n"/>
      <c r="G92" s="20">
        <f>IF($A92="","",COUNTIFS('Service Log'!$C$5:$C$104,$A92,'Service Log'!$A$5:$A$104,"&lt;&gt;"))</f>
        <v/>
      </c>
      <c r="H92" s="21">
        <f>IF($A92="","",IF($G92=0,"",IFERROR(SUMIFS('Service Log'!$P$5:$P$104,'Service Log'!$C$5:$C$104,$A92,'Service Log'!$A$5:$A$104,"&lt;&gt;"),"")))</f>
        <v/>
      </c>
    </row>
    <row r="93" ht="19" customHeight="1">
      <c r="A93" s="15" t="n"/>
      <c r="B93" s="16" t="n"/>
      <c r="C93" s="16" t="n"/>
      <c r="D93" s="17" t="n"/>
      <c r="E93" s="15" t="n"/>
      <c r="F93" s="15" t="n"/>
      <c r="G93" s="18">
        <f>IF($A93="","",COUNTIFS('Service Log'!$C$5:$C$104,$A93,'Service Log'!$A$5:$A$104,"&lt;&gt;"))</f>
        <v/>
      </c>
      <c r="H93" s="19">
        <f>IF($A93="","",IF($G93=0,"",IFERROR(SUMIFS('Service Log'!$P$5:$P$104,'Service Log'!$C$5:$C$104,$A93,'Service Log'!$A$5:$A$104,"&lt;&gt;"),"")))</f>
        <v/>
      </c>
    </row>
    <row r="94" ht="19" customHeight="1">
      <c r="A94" s="15" t="n"/>
      <c r="B94" s="16" t="n"/>
      <c r="C94" s="16" t="n"/>
      <c r="D94" s="17" t="n"/>
      <c r="E94" s="15" t="n"/>
      <c r="F94" s="15" t="n"/>
      <c r="G94" s="20">
        <f>IF($A94="","",COUNTIFS('Service Log'!$C$5:$C$104,$A94,'Service Log'!$A$5:$A$104,"&lt;&gt;"))</f>
        <v/>
      </c>
      <c r="H94" s="21">
        <f>IF($A94="","",IF($G94=0,"",IFERROR(SUMIFS('Service Log'!$P$5:$P$104,'Service Log'!$C$5:$C$104,$A94,'Service Log'!$A$5:$A$104,"&lt;&gt;"),"")))</f>
        <v/>
      </c>
    </row>
    <row r="95" ht="19" customHeight="1">
      <c r="A95" s="15" t="n"/>
      <c r="B95" s="16" t="n"/>
      <c r="C95" s="16" t="n"/>
      <c r="D95" s="17" t="n"/>
      <c r="E95" s="15" t="n"/>
      <c r="F95" s="15" t="n"/>
      <c r="G95" s="18">
        <f>IF($A95="","",COUNTIFS('Service Log'!$C$5:$C$104,$A95,'Service Log'!$A$5:$A$104,"&lt;&gt;"))</f>
        <v/>
      </c>
      <c r="H95" s="19">
        <f>IF($A95="","",IF($G95=0,"",IFERROR(SUMIFS('Service Log'!$P$5:$P$104,'Service Log'!$C$5:$C$104,$A95,'Service Log'!$A$5:$A$104,"&lt;&gt;"),"")))</f>
        <v/>
      </c>
    </row>
    <row r="96" ht="19" customHeight="1">
      <c r="A96" s="15" t="n"/>
      <c r="B96" s="16" t="n"/>
      <c r="C96" s="16" t="n"/>
      <c r="D96" s="17" t="n"/>
      <c r="E96" s="15" t="n"/>
      <c r="F96" s="15" t="n"/>
      <c r="G96" s="20">
        <f>IF($A96="","",COUNTIFS('Service Log'!$C$5:$C$104,$A96,'Service Log'!$A$5:$A$104,"&lt;&gt;"))</f>
        <v/>
      </c>
      <c r="H96" s="21">
        <f>IF($A96="","",IF($G96=0,"",IFERROR(SUMIFS('Service Log'!$P$5:$P$104,'Service Log'!$C$5:$C$104,$A96,'Service Log'!$A$5:$A$104,"&lt;&gt;"),"")))</f>
        <v/>
      </c>
    </row>
    <row r="97" ht="19" customHeight="1">
      <c r="A97" s="15" t="n"/>
      <c r="B97" s="16" t="n"/>
      <c r="C97" s="16" t="n"/>
      <c r="D97" s="17" t="n"/>
      <c r="E97" s="15" t="n"/>
      <c r="F97" s="15" t="n"/>
      <c r="G97" s="18">
        <f>IF($A97="","",COUNTIFS('Service Log'!$C$5:$C$104,$A97,'Service Log'!$A$5:$A$104,"&lt;&gt;"))</f>
        <v/>
      </c>
      <c r="H97" s="19">
        <f>IF($A97="","",IF($G97=0,"",IFERROR(SUMIFS('Service Log'!$P$5:$P$104,'Service Log'!$C$5:$C$104,$A97,'Service Log'!$A$5:$A$104,"&lt;&gt;"),"")))</f>
        <v/>
      </c>
    </row>
    <row r="98" ht="19" customHeight="1">
      <c r="A98" s="15" t="n"/>
      <c r="B98" s="16" t="n"/>
      <c r="C98" s="16" t="n"/>
      <c r="D98" s="17" t="n"/>
      <c r="E98" s="15" t="n"/>
      <c r="F98" s="15" t="n"/>
      <c r="G98" s="20">
        <f>IF($A98="","",COUNTIFS('Service Log'!$C$5:$C$104,$A98,'Service Log'!$A$5:$A$104,"&lt;&gt;"))</f>
        <v/>
      </c>
      <c r="H98" s="21">
        <f>IF($A98="","",IF($G98=0,"",IFERROR(SUMIFS('Service Log'!$P$5:$P$104,'Service Log'!$C$5:$C$104,$A98,'Service Log'!$A$5:$A$104,"&lt;&gt;"),"")))</f>
        <v/>
      </c>
    </row>
    <row r="99" ht="19" customHeight="1">
      <c r="A99" s="15" t="n"/>
      <c r="B99" s="16" t="n"/>
      <c r="C99" s="16" t="n"/>
      <c r="D99" s="17" t="n"/>
      <c r="E99" s="15" t="n"/>
      <c r="F99" s="15" t="n"/>
      <c r="G99" s="18">
        <f>IF($A99="","",COUNTIFS('Service Log'!$C$5:$C$104,$A99,'Service Log'!$A$5:$A$104,"&lt;&gt;"))</f>
        <v/>
      </c>
      <c r="H99" s="19">
        <f>IF($A99="","",IF($G99=0,"",IFERROR(SUMIFS('Service Log'!$P$5:$P$104,'Service Log'!$C$5:$C$104,$A99,'Service Log'!$A$5:$A$104,"&lt;&gt;"),"")))</f>
        <v/>
      </c>
    </row>
    <row r="100" ht="19" customHeight="1">
      <c r="A100" s="15" t="n"/>
      <c r="B100" s="16" t="n"/>
      <c r="C100" s="16" t="n"/>
      <c r="D100" s="17" t="n"/>
      <c r="E100" s="15" t="n"/>
      <c r="F100" s="15" t="n"/>
      <c r="G100" s="20">
        <f>IF($A100="","",COUNTIFS('Service Log'!$C$5:$C$104,$A100,'Service Log'!$A$5:$A$104,"&lt;&gt;"))</f>
        <v/>
      </c>
      <c r="H100" s="21">
        <f>IF($A100="","",IF($G100=0,"",IFERROR(SUMIFS('Service Log'!$P$5:$P$104,'Service Log'!$C$5:$C$104,$A100,'Service Log'!$A$5:$A$104,"&lt;&gt;"),"")))</f>
        <v/>
      </c>
    </row>
    <row r="101" ht="19" customHeight="1">
      <c r="A101" s="15" t="n"/>
      <c r="B101" s="16" t="n"/>
      <c r="C101" s="16" t="n"/>
      <c r="D101" s="17" t="n"/>
      <c r="E101" s="15" t="n"/>
      <c r="F101" s="15" t="n"/>
      <c r="G101" s="18">
        <f>IF($A101="","",COUNTIFS('Service Log'!$C$5:$C$104,$A101,'Service Log'!$A$5:$A$104,"&lt;&gt;"))</f>
        <v/>
      </c>
      <c r="H101" s="19">
        <f>IF($A101="","",IF($G101=0,"",IFERROR(SUMIFS('Service Log'!$P$5:$P$104,'Service Log'!$C$5:$C$104,$A101,'Service Log'!$A$5:$A$104,"&lt;&gt;"),"")))</f>
        <v/>
      </c>
    </row>
    <row r="102" ht="19" customHeight="1">
      <c r="A102" s="15" t="n"/>
      <c r="B102" s="16" t="n"/>
      <c r="C102" s="16" t="n"/>
      <c r="D102" s="17" t="n"/>
      <c r="E102" s="15" t="n"/>
      <c r="F102" s="15" t="n"/>
      <c r="G102" s="20">
        <f>IF($A102="","",COUNTIFS('Service Log'!$C$5:$C$104,$A102,'Service Log'!$A$5:$A$104,"&lt;&gt;"))</f>
        <v/>
      </c>
      <c r="H102" s="21">
        <f>IF($A102="","",IF($G102=0,"",IFERROR(SUMIFS('Service Log'!$P$5:$P$104,'Service Log'!$C$5:$C$104,$A102,'Service Log'!$A$5:$A$104,"&lt;&gt;"),"")))</f>
        <v/>
      </c>
    </row>
    <row r="103" ht="19" customHeight="1">
      <c r="A103" s="15" t="n"/>
      <c r="B103" s="16" t="n"/>
      <c r="C103" s="16" t="n"/>
      <c r="D103" s="17" t="n"/>
      <c r="E103" s="15" t="n"/>
      <c r="F103" s="15" t="n"/>
      <c r="G103" s="18">
        <f>IF($A103="","",COUNTIFS('Service Log'!$C$5:$C$104,$A103,'Service Log'!$A$5:$A$104,"&lt;&gt;"))</f>
        <v/>
      </c>
      <c r="H103" s="19">
        <f>IF($A103="","",IF($G103=0,"",IFERROR(SUMIFS('Service Log'!$P$5:$P$104,'Service Log'!$C$5:$C$104,$A103,'Service Log'!$A$5:$A$104,"&lt;&gt;"),"")))</f>
        <v/>
      </c>
    </row>
    <row r="104" ht="19" customHeight="1">
      <c r="A104" s="15" t="n"/>
      <c r="B104" s="16" t="n"/>
      <c r="C104" s="16" t="n"/>
      <c r="D104" s="17" t="n"/>
      <c r="E104" s="15" t="n"/>
      <c r="F104" s="15" t="n"/>
      <c r="G104" s="20">
        <f>IF($A104="","",COUNTIFS('Service Log'!$C$5:$C$104,$A104,'Service Log'!$A$5:$A$104,"&lt;&gt;"))</f>
        <v/>
      </c>
      <c r="H104" s="21">
        <f>IF($A104="","",IF($G104=0,"",IFERROR(SUMIFS('Service Log'!$P$5:$P$104,'Service Log'!$C$5:$C$104,$A104,'Service Log'!$A$5:$A$104,"&lt;&gt;"),"")))</f>
        <v/>
      </c>
    </row>
  </sheetData>
  <autoFilter ref="A4:H104"/>
  <mergeCells count="1">
    <mergeCell ref="A1:H1"/>
  </mergeCells>
  <conditionalFormatting sqref="A5:A104">
    <cfRule type="expression" priority="1" dxfId="0">
      <formula>AND($A5&lt;&gt;"",COUNTIF($A$5:$A$104,$A5)&gt;1)</formula>
    </cfRule>
  </conditionalFormatting>
  <conditionalFormatting sqref="F5:F104">
    <cfRule type="expression" priority="2" dxfId="2">
      <formula>$F5="Active"</formula>
    </cfRule>
    <cfRule type="expression" priority="3" dxfId="0">
      <formula>$F5="Out of Service"</formula>
    </cfRule>
  </conditionalFormatting>
  <dataValidations count="4">
    <dataValidation sqref="A5:A104" showDropDown="0" showInputMessage="1" showErrorMessage="1" allowBlank="0" errorTitle="Check Entry" error="This equipment ID is blank or already appears in the register." promptTitle="Unique Equipment ID" prompt="Use a unique fictional equipment ID." type="custom" errorStyle="stop">
      <formula1>=OR(A5="",COUNTIF($A$5:$A$104,A5)=1)</formula1>
    </dataValidation>
    <dataValidation sqref="D5:D104" showDropDown="0" showInputMessage="1" showErrorMessage="1" allowBlank="0" errorTitle="Check Entry" error="Enter a valid date within the Assumptions limits." promptTitle="In-Service Date" prompt="Enter a date within the editable limits on Assumptions." type="date" errorStyle="stop" operator="between">
      <formula1>=INDIRECT("'Assumptions'!$E$5")</formula1>
      <formula2>=INDIRECT("'Assumptions'!$E$6")</formula2>
    </dataValidation>
    <dataValidation sqref="E5:E104" showDropDown="0" showInputMessage="1" showErrorMessage="1" allowBlank="0" errorTitle="Check Entry" error="Select a responsibility listed on Assumptions." promptTitle="Responsibility" prompt="Select the working responsibility category." type="list" errorStyle="stop">
      <formula1>=INDIRECT("'Assumptions'!$H$5:$H$8")</formula1>
    </dataValidation>
    <dataValidation sqref="F5:F104" showDropDown="0" showInputMessage="1" showErrorMessage="1" allowBlank="0" errorTitle="Check Entry" error="Select an equipment status listed on Assumptions." promptTitle="Equipment Status" prompt="Select the current working status." type="list" errorStyle="stop">
      <formula1>=INDIRECT("'Assumptions'!$J$5:$J$8")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8" customWidth="1" min="3" max="3"/>
    <col width="29" customWidth="1" min="4" max="4"/>
    <col width="39" customWidth="1" min="5" max="5"/>
    <col width="23" customWidth="1" min="6" max="6"/>
    <col width="38" customWidth="1" min="7" max="7"/>
    <col width="43" customWidth="1" min="8" max="8"/>
    <col width="18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6" customWidth="1" min="17" max="17"/>
    <col width="18" customWidth="1" min="18" max="18"/>
    <col width="16" customWidth="1" min="19" max="19"/>
    <col width="15" customWidth="1" min="20" max="20"/>
    <col width="22" customWidth="1" min="21" max="21"/>
  </cols>
  <sheetData>
    <row r="1" ht="28" customHeight="1">
      <c r="A1" s="1" t="inlineStr">
        <is>
          <t>Service History Log</t>
        </is>
      </c>
    </row>
    <row r="2">
      <c r="A2" s="2" t="inlineStr">
        <is>
          <t>Enter each dated service event in orange cells. Calculated costs and review alerts update after recalculation.</t>
        </is>
      </c>
    </row>
    <row r="3"/>
    <row r="4" ht="30" customHeight="1">
      <c r="A4" s="14" t="inlineStr">
        <is>
          <t>Service Date</t>
        </is>
      </c>
      <c r="B4" s="14" t="inlineStr">
        <is>
          <t>Job ID</t>
        </is>
      </c>
      <c r="C4" s="14" t="inlineStr">
        <is>
          <t>Equipment ID</t>
        </is>
      </c>
      <c r="D4" s="14" t="inlineStr">
        <is>
          <t>Customer</t>
        </is>
      </c>
      <c r="E4" s="14" t="inlineStr">
        <is>
          <t>Equipment Description</t>
        </is>
      </c>
      <c r="F4" s="14" t="inlineStr">
        <is>
          <t>Technician</t>
        </is>
      </c>
      <c r="G4" s="14" t="inlineStr">
        <is>
          <t>Service Description</t>
        </is>
      </c>
      <c r="H4" s="14" t="inlineStr">
        <is>
          <t>Parts / Readings / Notes</t>
        </is>
      </c>
      <c r="I4" s="14" t="inlineStr">
        <is>
          <t>Quantity or Reading</t>
        </is>
      </c>
      <c r="J4" s="14" t="inlineStr">
        <is>
          <t>Unit</t>
        </is>
      </c>
      <c r="K4" s="14" t="inlineStr">
        <is>
          <t>Unit Cost</t>
        </is>
      </c>
      <c r="L4" s="14" t="inlineStr">
        <is>
          <t>Parts Cost</t>
        </is>
      </c>
      <c r="M4" s="14" t="inlineStr">
        <is>
          <t>Labor Hours</t>
        </is>
      </c>
      <c r="N4" s="14" t="inlineStr">
        <is>
          <t>Labor Rate</t>
        </is>
      </c>
      <c r="O4" s="14" t="inlineStr">
        <is>
          <t>Labor Cost</t>
        </is>
      </c>
      <c r="P4" s="14" t="inlineStr">
        <is>
          <t>Total Cost</t>
        </is>
      </c>
      <c r="Q4" s="14" t="inlineStr">
        <is>
          <t>Recorded Price</t>
        </is>
      </c>
      <c r="R4" s="14" t="inlineStr">
        <is>
          <t>Responsibility</t>
        </is>
      </c>
      <c r="S4" s="14" t="inlineStr">
        <is>
          <t>Status</t>
        </is>
      </c>
      <c r="T4" s="14" t="inlineStr">
        <is>
          <t>Follow-Up Date</t>
        </is>
      </c>
      <c r="U4" s="14" t="inlineStr">
        <is>
          <t>Review Alert</t>
        </is>
      </c>
    </row>
    <row r="5" ht="35" customHeight="1">
      <c r="A5" s="17" t="n">
        <v>46157</v>
      </c>
      <c r="B5" s="15" t="inlineStr">
        <is>
          <t>JOB-FIC-1001</t>
        </is>
      </c>
      <c r="C5" s="15" t="inlineStr">
        <is>
          <t>EQ-FIC-001</t>
        </is>
      </c>
      <c r="D5" s="22">
        <f>IF($C5="","",IFERROR(VLOOKUP($C5,Equipment!$A$5:$C$104,2,FALSE),""))</f>
        <v/>
      </c>
      <c r="E5" s="22">
        <f>IF($C5="","",IFERROR(VLOOKUP($C5,Equipment!$A$5:$C$104,3,FALSE),""))</f>
        <v/>
      </c>
      <c r="F5" s="15" t="inlineStr">
        <is>
          <t>Fictional Tech Avery</t>
        </is>
      </c>
      <c r="G5" s="16" t="inlineStr">
        <is>
          <t>Replaced pleated return-air filters</t>
        </is>
      </c>
      <c r="H5" s="16" t="inlineStr">
        <is>
          <t>Four filters replaced; sizes recorded on fictional job notes.</t>
        </is>
      </c>
      <c r="I5" s="23" t="n">
        <v>4</v>
      </c>
      <c r="J5" s="15" t="inlineStr">
        <is>
          <t>Each</t>
        </is>
      </c>
      <c r="K5" s="24" t="n">
        <v>18.5</v>
      </c>
      <c r="L5" s="19">
        <f>IF(OR($I5="",$K5=""),"",IFERROR($I5*$K5,""))</f>
        <v/>
      </c>
      <c r="M5" s="23" t="n">
        <v>1.5</v>
      </c>
      <c r="N5" s="19">
        <f>IF($F5="","",IFERROR(VLOOKUP($F5,Assumptions!$A$5:$B$104,2,FALSE),""))</f>
        <v/>
      </c>
      <c r="O5" s="19">
        <f>IF(OR($M5="",$N5=""),"",IFERROR($M5*$N5,""))</f>
        <v/>
      </c>
      <c r="P5" s="19">
        <f>IF(AND($L5="",$O5=""),"",IFERROR(SUM($L5,$O5),""))</f>
        <v/>
      </c>
      <c r="Q5" s="24" t="n">
        <v>290</v>
      </c>
      <c r="R5" s="15" t="inlineStr">
        <is>
          <t>Customer</t>
        </is>
      </c>
      <c r="S5" s="15" t="inlineStr">
        <is>
          <t>Completed</t>
        </is>
      </c>
      <c r="T5" s="17" t="n"/>
      <c r="U5" s="22">
        <f>IF(AND($A5="",$B5="",$C5=""),"",IF($A5="","Check service date",IF(OR($D5="",$E5=""),"Check equipment ID",IF($S5="","Check status",IF(AND($M5&lt;&gt;"",$N5=""),"Check technician rate",IF(AND($T5&lt;&gt;"",$T5&lt;TODAY(),$S5&lt;&gt;"Completed"),"Follow-up check",""))))))</f>
        <v/>
      </c>
    </row>
    <row r="6" ht="35" customHeight="1">
      <c r="A6" s="17" t="n">
        <v>46172</v>
      </c>
      <c r="B6" s="15" t="inlineStr">
        <is>
          <t>JOB-FIC-1002</t>
        </is>
      </c>
      <c r="C6" s="15" t="inlineStr">
        <is>
          <t>EQ-FIC-002</t>
        </is>
      </c>
      <c r="D6" s="25">
        <f>IF($C6="","",IFERROR(VLOOKUP($C6,Equipment!$A$5:$C$104,2,FALSE),""))</f>
        <v/>
      </c>
      <c r="E6" s="25">
        <f>IF($C6="","",IFERROR(VLOOKUP($C6,Equipment!$A$5:$C$104,3,FALSE),""))</f>
        <v/>
      </c>
      <c r="F6" s="15" t="inlineStr">
        <is>
          <t>Fictional Tech Morgan</t>
        </is>
      </c>
      <c r="G6" s="16" t="inlineStr">
        <is>
          <t>Checked cooling temperature split</t>
        </is>
      </c>
      <c r="H6" s="16" t="inlineStr">
        <is>
          <t>Recorded an 18 °F temperature difference for human review.</t>
        </is>
      </c>
      <c r="I6" s="23" t="n">
        <v>18</v>
      </c>
      <c r="J6" s="15" t="inlineStr">
        <is>
          <t>°F</t>
        </is>
      </c>
      <c r="K6" s="24" t="n"/>
      <c r="L6" s="21">
        <f>IF(OR($I6="",$K6=""),"",IFERROR($I6*$K6,""))</f>
        <v/>
      </c>
      <c r="M6" s="23" t="n">
        <v>2</v>
      </c>
      <c r="N6" s="21">
        <f>IF($F6="","",IFERROR(VLOOKUP($F6,Assumptions!$A$5:$B$104,2,FALSE),""))</f>
        <v/>
      </c>
      <c r="O6" s="21">
        <f>IF(OR($M6="",$N6=""),"",IFERROR($M6*$N6,""))</f>
        <v/>
      </c>
      <c r="P6" s="21">
        <f>IF(AND($L6="",$O6=""),"",IFERROR(SUM($L6,$O6),""))</f>
        <v/>
      </c>
      <c r="Q6" s="24" t="n">
        <v>310</v>
      </c>
      <c r="R6" s="15" t="inlineStr">
        <is>
          <t>Customer</t>
        </is>
      </c>
      <c r="S6" s="15" t="inlineStr">
        <is>
          <t>Completed</t>
        </is>
      </c>
      <c r="T6" s="17" t="n"/>
      <c r="U6" s="25">
        <f>IF(AND($A6="",$B6="",$C6=""),"",IF($A6="","Check service date",IF(OR($D6="",$E6=""),"Check equipment ID",IF($S6="","Check status",IF(AND($M6&lt;&gt;"",$N6=""),"Check technician rate",IF(AND($T6&lt;&gt;"",$T6&lt;TODAY(),$S6&lt;&gt;"Completed"),"Follow-up check",""))))))</f>
        <v/>
      </c>
    </row>
    <row r="7" ht="35" customHeight="1">
      <c r="A7" s="17" t="n">
        <v>46187</v>
      </c>
      <c r="B7" s="15" t="inlineStr">
        <is>
          <t>JOB-FIC-1003</t>
        </is>
      </c>
      <c r="C7" s="15" t="inlineStr">
        <is>
          <t>EQ-FIC-001</t>
        </is>
      </c>
      <c r="D7" s="22">
        <f>IF($C7="","",IFERROR(VLOOKUP($C7,Equipment!$A$5:$C$104,2,FALSE),""))</f>
        <v/>
      </c>
      <c r="E7" s="22">
        <f>IF($C7="","",IFERROR(VLOOKUP($C7,Equipment!$A$5:$C$104,3,FALSE),""))</f>
        <v/>
      </c>
      <c r="F7" s="15" t="inlineStr">
        <is>
          <t>Fictional Tech Casey</t>
        </is>
      </c>
      <c r="G7" s="16" t="inlineStr">
        <is>
          <t>Cleared and rinsed condensate drain</t>
        </is>
      </c>
      <c r="H7" s="16" t="inlineStr">
        <is>
          <t>Added one fictional drain-treatment item.</t>
        </is>
      </c>
      <c r="I7" s="23" t="n">
        <v>1</v>
      </c>
      <c r="J7" s="15" t="inlineStr">
        <is>
          <t>Each</t>
        </is>
      </c>
      <c r="K7" s="24" t="n">
        <v>12</v>
      </c>
      <c r="L7" s="19">
        <f>IF(OR($I7="",$K7=""),"",IFERROR($I7*$K7,""))</f>
        <v/>
      </c>
      <c r="M7" s="23" t="n">
        <v>1</v>
      </c>
      <c r="N7" s="19">
        <f>IF($F7="","",IFERROR(VLOOKUP($F7,Assumptions!$A$5:$B$104,2,FALSE),""))</f>
        <v/>
      </c>
      <c r="O7" s="19">
        <f>IF(OR($M7="",$N7=""),"",IFERROR($M7*$N7,""))</f>
        <v/>
      </c>
      <c r="P7" s="19">
        <f>IF(AND($L7="",$O7=""),"",IFERROR(SUM($L7,$O7),""))</f>
        <v/>
      </c>
      <c r="Q7" s="24" t="n">
        <v>190</v>
      </c>
      <c r="R7" s="15" t="inlineStr">
        <is>
          <t>Customer</t>
        </is>
      </c>
      <c r="S7" s="15" t="inlineStr">
        <is>
          <t>Completed</t>
        </is>
      </c>
      <c r="T7" s="17" t="n"/>
      <c r="U7" s="22">
        <f>IF(AND($A7="",$B7="",$C7=""),"",IF($A7="","Check service date",IF(OR($D7="",$E7=""),"Check equipment ID",IF($S7="","Check status",IF(AND($M7&lt;&gt;"",$N7=""),"Check technician rate",IF(AND($T7&lt;&gt;"",$T7&lt;TODAY(),$S7&lt;&gt;"Completed"),"Follow-up check",""))))))</f>
        <v/>
      </c>
    </row>
    <row r="8" ht="35" customHeight="1">
      <c r="A8" s="17" t="n">
        <v>46202</v>
      </c>
      <c r="B8" s="15" t="inlineStr">
        <is>
          <t>JOB-FIC-1004</t>
        </is>
      </c>
      <c r="C8" s="15" t="inlineStr">
        <is>
          <t>EQ-FIC-003</t>
        </is>
      </c>
      <c r="D8" s="25">
        <f>IF($C8="","",IFERROR(VLOOKUP($C8,Equipment!$A$5:$C$104,2,FALSE),""))</f>
        <v/>
      </c>
      <c r="E8" s="25">
        <f>IF($C8="","",IFERROR(VLOOKUP($C8,Equipment!$A$5:$C$104,3,FALSE),""))</f>
        <v/>
      </c>
      <c r="F8" s="15" t="inlineStr">
        <is>
          <t>Fictional Tech Rowan</t>
        </is>
      </c>
      <c r="G8" s="16" t="inlineStr">
        <is>
          <t>Replaced contactor after diagnosis</t>
        </is>
      </c>
      <c r="H8" s="16" t="inlineStr">
        <is>
          <t>Verified operation for the fictional service record.</t>
        </is>
      </c>
      <c r="I8" s="23" t="n">
        <v>1</v>
      </c>
      <c r="J8" s="15" t="inlineStr">
        <is>
          <t>Each</t>
        </is>
      </c>
      <c r="K8" s="24" t="n">
        <v>86.75</v>
      </c>
      <c r="L8" s="21">
        <f>IF(OR($I8="",$K8=""),"",IFERROR($I8*$K8,""))</f>
        <v/>
      </c>
      <c r="M8" s="23" t="n">
        <v>2.25</v>
      </c>
      <c r="N8" s="21">
        <f>IF($F8="","",IFERROR(VLOOKUP($F8,Assumptions!$A$5:$B$104,2,FALSE),""))</f>
        <v/>
      </c>
      <c r="O8" s="21">
        <f>IF(OR($M8="",$N8=""),"",IFERROR($M8*$N8,""))</f>
        <v/>
      </c>
      <c r="P8" s="21">
        <f>IF(AND($L8="",$O8=""),"",IFERROR(SUM($L8,$O8),""))</f>
        <v/>
      </c>
      <c r="Q8" s="24" t="n">
        <v>495</v>
      </c>
      <c r="R8" s="15" t="inlineStr">
        <is>
          <t>Contractor</t>
        </is>
      </c>
      <c r="S8" s="15" t="inlineStr">
        <is>
          <t>Completed</t>
        </is>
      </c>
      <c r="T8" s="17" t="n"/>
      <c r="U8" s="25">
        <f>IF(AND($A8="",$B8="",$C8=""),"",IF($A8="","Check service date",IF(OR($D8="",$E8=""),"Check equipment ID",IF($S8="","Check status",IF(AND($M8&lt;&gt;"",$N8=""),"Check technician rate",IF(AND($T8&lt;&gt;"",$T8&lt;TODAY(),$S8&lt;&gt;"Completed"),"Follow-up check",""))))))</f>
        <v/>
      </c>
    </row>
    <row r="9" ht="35" customHeight="1">
      <c r="A9" s="17" t="n">
        <v>46217</v>
      </c>
      <c r="B9" s="15" t="inlineStr">
        <is>
          <t>JOB-FIC-1005</t>
        </is>
      </c>
      <c r="C9" s="15" t="inlineStr">
        <is>
          <t>EQ-FIC-004</t>
        </is>
      </c>
      <c r="D9" s="22">
        <f>IF($C9="","",IFERROR(VLOOKUP($C9,Equipment!$A$5:$C$104,2,FALSE),""))</f>
        <v/>
      </c>
      <c r="E9" s="22">
        <f>IF($C9="","",IFERROR(VLOOKUP($C9,Equipment!$A$5:$C$104,3,FALSE),""))</f>
        <v/>
      </c>
      <c r="F9" s="15" t="inlineStr">
        <is>
          <t>Fictional Tech Jordan</t>
        </is>
      </c>
      <c r="G9" s="16" t="inlineStr">
        <is>
          <t>Measured supply airflow</t>
        </is>
      </c>
      <c r="H9" s="16" t="inlineStr">
        <is>
          <t>Recorded 1,850 CFM; additional human review was requested.</t>
        </is>
      </c>
      <c r="I9" s="23" t="n">
        <v>1850</v>
      </c>
      <c r="J9" s="15" t="inlineStr">
        <is>
          <t>CFM</t>
        </is>
      </c>
      <c r="K9" s="24" t="n"/>
      <c r="L9" s="19">
        <f>IF(OR($I9="",$K9=""),"",IFERROR($I9*$K9,""))</f>
        <v/>
      </c>
      <c r="M9" s="23" t="n">
        <v>1.25</v>
      </c>
      <c r="N9" s="19">
        <f>IF($F9="","",IFERROR(VLOOKUP($F9,Assumptions!$A$5:$B$104,2,FALSE),""))</f>
        <v/>
      </c>
      <c r="O9" s="19">
        <f>IF(OR($M9="",$N9=""),"",IFERROR($M9*$N9,""))</f>
        <v/>
      </c>
      <c r="P9" s="19">
        <f>IF(AND($L9="",$O9=""),"",IFERROR(SUM($L9,$O9),""))</f>
        <v/>
      </c>
      <c r="Q9" s="24" t="n">
        <v>165</v>
      </c>
      <c r="R9" s="15" t="inlineStr">
        <is>
          <t>To Be Reviewed</t>
        </is>
      </c>
      <c r="S9" s="15" t="inlineStr">
        <is>
          <t>Deferred</t>
        </is>
      </c>
      <c r="T9" s="17" t="n">
        <v>46267</v>
      </c>
      <c r="U9" s="22">
        <f>IF(AND($A9="",$B9="",$C9=""),"",IF($A9="","Check service date",IF(OR($D9="",$E9=""),"Check equipment ID",IF($S9="","Check status",IF(AND($M9&lt;&gt;"",$N9=""),"Check technician rate",IF(AND($T9&lt;&gt;"",$T9&lt;TODAY(),$S9&lt;&gt;"Completed"),"Follow-up check",""))))))</f>
        <v/>
      </c>
    </row>
    <row r="10" ht="35" customHeight="1">
      <c r="A10" s="17" t="n">
        <v>46232</v>
      </c>
      <c r="B10" s="15" t="inlineStr">
        <is>
          <t>JOB-FIC-1006</t>
        </is>
      </c>
      <c r="C10" s="15" t="inlineStr">
        <is>
          <t>EQ-FIC-005</t>
        </is>
      </c>
      <c r="D10" s="25">
        <f>IF($C10="","",IFERROR(VLOOKUP($C10,Equipment!$A$5:$C$104,2,FALSE),""))</f>
        <v/>
      </c>
      <c r="E10" s="25">
        <f>IF($C10="","",IFERROR(VLOOKUP($C10,Equipment!$A$5:$C$104,3,FALSE),""))</f>
        <v/>
      </c>
      <c r="F10" s="15" t="inlineStr">
        <is>
          <t>Fictional Tech Skyler</t>
        </is>
      </c>
      <c r="G10" s="16" t="inlineStr">
        <is>
          <t>Replaced blower belt</t>
        </is>
      </c>
      <c r="H10" s="16" t="inlineStr">
        <is>
          <t>Fictional belt was adjusted and operation was observed.</t>
        </is>
      </c>
      <c r="I10" s="23" t="n">
        <v>1</v>
      </c>
      <c r="J10" s="15" t="inlineStr">
        <is>
          <t>Each</t>
        </is>
      </c>
      <c r="K10" s="24" t="n">
        <v>34.25</v>
      </c>
      <c r="L10" s="21">
        <f>IF(OR($I10="",$K10=""),"",IFERROR($I10*$K10,""))</f>
        <v/>
      </c>
      <c r="M10" s="23" t="n">
        <v>1.5</v>
      </c>
      <c r="N10" s="21">
        <f>IF($F10="","",IFERROR(VLOOKUP($F10,Assumptions!$A$5:$B$104,2,FALSE),""))</f>
        <v/>
      </c>
      <c r="O10" s="21">
        <f>IF(OR($M10="",$N10=""),"",IFERROR($M10*$N10,""))</f>
        <v/>
      </c>
      <c r="P10" s="21">
        <f>IF(AND($L10="",$O10=""),"",IFERROR(SUM($L10,$O10),""))</f>
        <v/>
      </c>
      <c r="Q10" s="24" t="n">
        <v>285</v>
      </c>
      <c r="R10" s="15" t="inlineStr">
        <is>
          <t>Customer</t>
        </is>
      </c>
      <c r="S10" s="15" t="inlineStr">
        <is>
          <t>Completed</t>
        </is>
      </c>
      <c r="T10" s="17" t="n"/>
      <c r="U10" s="25">
        <f>IF(AND($A10="",$B10="",$C10=""),"",IF($A10="","Check service date",IF(OR($D10="",$E10=""),"Check equipment ID",IF($S10="","Check status",IF(AND($M10&lt;&gt;"",$N10=""),"Check technician rate",IF(AND($T10&lt;&gt;"",$T10&lt;TODAY(),$S10&lt;&gt;"Completed"),"Follow-up check",""))))))</f>
        <v/>
      </c>
    </row>
    <row r="11" ht="35" customHeight="1">
      <c r="A11" s="17" t="n">
        <v>46247</v>
      </c>
      <c r="B11" s="15" t="inlineStr">
        <is>
          <t>JOB-FIC-1007</t>
        </is>
      </c>
      <c r="C11" s="15" t="inlineStr">
        <is>
          <t>EQ-FIC-006</t>
        </is>
      </c>
      <c r="D11" s="22">
        <f>IF($C11="","",IFERROR(VLOOKUP($C11,Equipment!$A$5:$C$104,2,FALSE),""))</f>
        <v/>
      </c>
      <c r="E11" s="22">
        <f>IF($C11="","",IFERROR(VLOOKUP($C11,Equipment!$A$5:$C$104,3,FALSE),""))</f>
        <v/>
      </c>
      <c r="F11" s="15" t="inlineStr">
        <is>
          <t>Fictional Tech Avery</t>
        </is>
      </c>
      <c r="G11" s="16" t="inlineStr">
        <is>
          <t>Checked operating pressure</t>
        </is>
      </c>
      <c r="H11" s="16" t="inlineStr">
        <is>
          <t>Recorded 118 psi as a fictional service reading; no adjustment entered.</t>
        </is>
      </c>
      <c r="I11" s="23" t="n">
        <v>118</v>
      </c>
      <c r="J11" s="15" t="inlineStr">
        <is>
          <t>psi</t>
        </is>
      </c>
      <c r="K11" s="24" t="n"/>
      <c r="L11" s="19">
        <f>IF(OR($I11="",$K11=""),"",IFERROR($I11*$K11,""))</f>
        <v/>
      </c>
      <c r="M11" s="23" t="n">
        <v>1.75</v>
      </c>
      <c r="N11" s="19">
        <f>IF($F11="","",IFERROR(VLOOKUP($F11,Assumptions!$A$5:$B$104,2,FALSE),""))</f>
        <v/>
      </c>
      <c r="O11" s="19">
        <f>IF(OR($M11="",$N11=""),"",IFERROR($M11*$N11,""))</f>
        <v/>
      </c>
      <c r="P11" s="19">
        <f>IF(AND($L11="",$O11=""),"",IFERROR(SUM($L11,$O11),""))</f>
        <v/>
      </c>
      <c r="Q11" s="24" t="n">
        <v>325</v>
      </c>
      <c r="R11" s="15" t="inlineStr">
        <is>
          <t>Manufacturer</t>
        </is>
      </c>
      <c r="S11" s="15" t="inlineStr">
        <is>
          <t>Completed</t>
        </is>
      </c>
      <c r="T11" s="17" t="n"/>
      <c r="U11" s="22">
        <f>IF(AND($A11="",$B11="",$C11=""),"",IF($A11="","Check service date",IF(OR($D11="",$E11=""),"Check equipment ID",IF($S11="","Check status",IF(AND($M11&lt;&gt;"",$N11=""),"Check technician rate",IF(AND($T11&lt;&gt;"",$T11&lt;TODAY(),$S11&lt;&gt;"Completed"),"Follow-up check",""))))))</f>
        <v/>
      </c>
    </row>
    <row r="12" ht="35" customHeight="1">
      <c r="A12" s="17" t="n">
        <v>46259</v>
      </c>
      <c r="B12" s="15" t="inlineStr">
        <is>
          <t>JOB-FIC-1008</t>
        </is>
      </c>
      <c r="C12" s="15" t="inlineStr">
        <is>
          <t>EQ-FIC-007</t>
        </is>
      </c>
      <c r="D12" s="25">
        <f>IF($C12="","",IFERROR(VLOOKUP($C12,Equipment!$A$5:$C$104,2,FALSE),""))</f>
        <v/>
      </c>
      <c r="E12" s="25">
        <f>IF($C12="","",IFERROR(VLOOKUP($C12,Equipment!$A$5:$C$104,3,FALSE),""))</f>
        <v/>
      </c>
      <c r="F12" s="15" t="inlineStr">
        <is>
          <t>Fictional Tech Morgan</t>
        </is>
      </c>
      <c r="G12" s="16" t="inlineStr">
        <is>
          <t>Replaced thermostat batteries</t>
        </is>
      </c>
      <c r="H12" s="16" t="inlineStr">
        <is>
          <t>Two fictional batteries were entered for service history.</t>
        </is>
      </c>
      <c r="I12" s="23" t="n">
        <v>2</v>
      </c>
      <c r="J12" s="15" t="inlineStr">
        <is>
          <t>Each</t>
        </is>
      </c>
      <c r="K12" s="24" t="n">
        <v>6.5</v>
      </c>
      <c r="L12" s="21">
        <f>IF(OR($I12="",$K12=""),"",IFERROR($I12*$K12,""))</f>
        <v/>
      </c>
      <c r="M12" s="23" t="n">
        <v>0.75</v>
      </c>
      <c r="N12" s="21">
        <f>IF($F12="","",IFERROR(VLOOKUP($F12,Assumptions!$A$5:$B$104,2,FALSE),""))</f>
        <v/>
      </c>
      <c r="O12" s="21">
        <f>IF(OR($M12="",$N12=""),"",IFERROR($M12*$N12,""))</f>
        <v/>
      </c>
      <c r="P12" s="21">
        <f>IF(AND($L12="",$O12=""),"",IFERROR(SUM($L12,$O12),""))</f>
        <v/>
      </c>
      <c r="Q12" s="24" t="n">
        <v>145</v>
      </c>
      <c r="R12" s="15" t="inlineStr">
        <is>
          <t>Customer</t>
        </is>
      </c>
      <c r="S12" s="15" t="inlineStr">
        <is>
          <t>Completed</t>
        </is>
      </c>
      <c r="T12" s="17" t="n"/>
      <c r="U12" s="25">
        <f>IF(AND($A12="",$B12="",$C12=""),"",IF($A12="","Check service date",IF(OR($D12="",$E12=""),"Check equipment ID",IF($S12="","Check status",IF(AND($M12&lt;&gt;"",$N12=""),"Check technician rate",IF(AND($T12&lt;&gt;"",$T12&lt;TODAY(),$S12&lt;&gt;"Completed"),"Follow-up check",""))))))</f>
        <v/>
      </c>
    </row>
    <row r="13" ht="35" customHeight="1">
      <c r="A13" s="17" t="n">
        <v>46269</v>
      </c>
      <c r="B13" s="15" t="inlineStr">
        <is>
          <t>JOB-FIC-1009</t>
        </is>
      </c>
      <c r="C13" s="15" t="inlineStr">
        <is>
          <t>EQ-FIC-008</t>
        </is>
      </c>
      <c r="D13" s="22">
        <f>IF($C13="","",IFERROR(VLOOKUP($C13,Equipment!$A$5:$C$104,2,FALSE),""))</f>
        <v/>
      </c>
      <c r="E13" s="22">
        <f>IF($C13="","",IFERROR(VLOOKUP($C13,Equipment!$A$5:$C$104,3,FALSE),""))</f>
        <v/>
      </c>
      <c r="F13" s="15" t="inlineStr">
        <is>
          <t>Fictional Tech Casey</t>
        </is>
      </c>
      <c r="G13" s="16" t="inlineStr">
        <is>
          <t>Investigated intermittent cooling call</t>
        </is>
      </c>
      <c r="H13" s="16" t="inlineStr">
        <is>
          <t>Further observation is planned for this fictional equipment record.</t>
        </is>
      </c>
      <c r="I13" s="23" t="n">
        <v>1</v>
      </c>
      <c r="J13" s="15" t="inlineStr">
        <is>
          <t>Each</t>
        </is>
      </c>
      <c r="K13" s="24" t="n"/>
      <c r="L13" s="19">
        <f>IF(OR($I13="",$K13=""),"",IFERROR($I13*$K13,""))</f>
        <v/>
      </c>
      <c r="M13" s="23" t="n">
        <v>3</v>
      </c>
      <c r="N13" s="19">
        <f>IF($F13="","",IFERROR(VLOOKUP($F13,Assumptions!$A$5:$B$104,2,FALSE),""))</f>
        <v/>
      </c>
      <c r="O13" s="19">
        <f>IF(OR($M13="",$N13=""),"",IFERROR($M13*$N13,""))</f>
        <v/>
      </c>
      <c r="P13" s="19">
        <f>IF(AND($L13="",$O13=""),"",IFERROR(SUM($L13,$O13),""))</f>
        <v/>
      </c>
      <c r="Q13" s="24" t="n"/>
      <c r="R13" s="15" t="inlineStr">
        <is>
          <t>Contractor</t>
        </is>
      </c>
      <c r="S13" s="15" t="inlineStr">
        <is>
          <t>In Progress</t>
        </is>
      </c>
      <c r="T13" s="17" t="n">
        <v>46284</v>
      </c>
      <c r="U13" s="22">
        <f>IF(AND($A13="",$B13="",$C13=""),"",IF($A13="","Check service date",IF(OR($D13="",$E13=""),"Check equipment ID",IF($S13="","Check status",IF(AND($M13&lt;&gt;"",$N13=""),"Check technician rate",IF(AND($T13&lt;&gt;"",$T13&lt;TODAY(),$S13&lt;&gt;"Completed"),"Follow-up check",""))))))</f>
        <v/>
      </c>
    </row>
    <row r="14" ht="35" customHeight="1">
      <c r="A14" s="17" t="n">
        <v>46275</v>
      </c>
      <c r="B14" s="15" t="inlineStr">
        <is>
          <t>JOB-FIC-1010</t>
        </is>
      </c>
      <c r="C14" s="15" t="inlineStr">
        <is>
          <t>EQ-FIC-009</t>
        </is>
      </c>
      <c r="D14" s="25">
        <f>IF($C14="","",IFERROR(VLOOKUP($C14,Equipment!$A$5:$C$104,2,FALSE),""))</f>
        <v/>
      </c>
      <c r="E14" s="25">
        <f>IF($C14="","",IFERROR(VLOOKUP($C14,Equipment!$A$5:$C$104,3,FALSE),""))</f>
        <v/>
      </c>
      <c r="F14" s="15" t="inlineStr">
        <is>
          <t>Fictional Tech Rowan</t>
        </is>
      </c>
      <c r="G14" s="16" t="inlineStr">
        <is>
          <t>Recorded extended blower motor replacement work</t>
        </is>
      </c>
      <c r="H14" s="16" t="inlineStr">
        <is>
          <t>Labor hours use the editable maximum boundary for workbook testing.</t>
        </is>
      </c>
      <c r="I14" s="23" t="n">
        <v>1</v>
      </c>
      <c r="J14" s="15" t="inlineStr">
        <is>
          <t>Each</t>
        </is>
      </c>
      <c r="K14" s="24" t="n">
        <v>680</v>
      </c>
      <c r="L14" s="21">
        <f>IF(OR($I14="",$K14=""),"",IFERROR($I14*$K14,""))</f>
        <v/>
      </c>
      <c r="M14" s="23" t="n">
        <v>24</v>
      </c>
      <c r="N14" s="21">
        <f>IF($F14="","",IFERROR(VLOOKUP($F14,Assumptions!$A$5:$B$104,2,FALSE),""))</f>
        <v/>
      </c>
      <c r="O14" s="21">
        <f>IF(OR($M14="",$N14=""),"",IFERROR($M14*$N14,""))</f>
        <v/>
      </c>
      <c r="P14" s="21">
        <f>IF(AND($L14="",$O14=""),"",IFERROR(SUM($L14,$O14),""))</f>
        <v/>
      </c>
      <c r="Q14" s="24" t="n">
        <v>4800</v>
      </c>
      <c r="R14" s="15" t="inlineStr">
        <is>
          <t>To Be Reviewed</t>
        </is>
      </c>
      <c r="S14" s="15" t="inlineStr">
        <is>
          <t>In Progress</t>
        </is>
      </c>
      <c r="T14" s="17" t="n">
        <v>46276</v>
      </c>
      <c r="U14" s="25">
        <f>IF(AND($A14="",$B14="",$C14=""),"",IF($A14="","Check service date",IF(OR($D14="",$E14=""),"Check equipment ID",IF($S14="","Check status",IF(AND($M14&lt;&gt;"",$N14=""),"Check technician rate",IF(AND($T14&lt;&gt;"",$T14&lt;TODAY(),$S14&lt;&gt;"Completed"),"Follow-up check",""))))))</f>
        <v/>
      </c>
    </row>
    <row r="15" ht="20" customHeight="1">
      <c r="A15" s="17" t="n"/>
      <c r="B15" s="15" t="n"/>
      <c r="C15" s="15" t="n"/>
      <c r="D15" s="22">
        <f>IF($C15="","",IFERROR(VLOOKUP($C15,Equipment!$A$5:$C$104,2,FALSE),""))</f>
        <v/>
      </c>
      <c r="E15" s="22">
        <f>IF($C15="","",IFERROR(VLOOKUP($C15,Equipment!$A$5:$C$104,3,FALSE),""))</f>
        <v/>
      </c>
      <c r="F15" s="15" t="n"/>
      <c r="G15" s="16" t="n"/>
      <c r="H15" s="16" t="n"/>
      <c r="I15" s="23" t="n"/>
      <c r="J15" s="15" t="n"/>
      <c r="K15" s="24" t="n"/>
      <c r="L15" s="19">
        <f>IF(OR($I15="",$K15=""),"",IFERROR($I15*$K15,""))</f>
        <v/>
      </c>
      <c r="M15" s="23" t="n"/>
      <c r="N15" s="19">
        <f>IF($F15="","",IFERROR(VLOOKUP($F15,Assumptions!$A$5:$B$104,2,FALSE),""))</f>
        <v/>
      </c>
      <c r="O15" s="19">
        <f>IF(OR($M15="",$N15=""),"",IFERROR($M15*$N15,""))</f>
        <v/>
      </c>
      <c r="P15" s="19">
        <f>IF(AND($L15="",$O15=""),"",IFERROR(SUM($L15,$O15),""))</f>
        <v/>
      </c>
      <c r="Q15" s="24" t="n"/>
      <c r="R15" s="15" t="n"/>
      <c r="S15" s="15" t="n"/>
      <c r="T15" s="17" t="n"/>
      <c r="U15" s="22">
        <f>IF(AND($A15="",$B15="",$C15=""),"",IF($A15="","Check service date",IF(OR($D15="",$E15=""),"Check equipment ID",IF($S15="","Check status",IF(AND($M15&lt;&gt;"",$N15=""),"Check technician rate",IF(AND($T15&lt;&gt;"",$T15&lt;TODAY(),$S15&lt;&gt;"Completed"),"Follow-up check",""))))))</f>
        <v/>
      </c>
    </row>
    <row r="16" ht="20" customHeight="1">
      <c r="A16" s="17" t="n"/>
      <c r="B16" s="15" t="n"/>
      <c r="C16" s="15" t="n"/>
      <c r="D16" s="25">
        <f>IF($C16="","",IFERROR(VLOOKUP($C16,Equipment!$A$5:$C$104,2,FALSE),""))</f>
        <v/>
      </c>
      <c r="E16" s="25">
        <f>IF($C16="","",IFERROR(VLOOKUP($C16,Equipment!$A$5:$C$104,3,FALSE),""))</f>
        <v/>
      </c>
      <c r="F16" s="15" t="n"/>
      <c r="G16" s="16" t="n"/>
      <c r="H16" s="16" t="n"/>
      <c r="I16" s="23" t="n"/>
      <c r="J16" s="15" t="n"/>
      <c r="K16" s="24" t="n"/>
      <c r="L16" s="21">
        <f>IF(OR($I16="",$K16=""),"",IFERROR($I16*$K16,""))</f>
        <v/>
      </c>
      <c r="M16" s="23" t="n"/>
      <c r="N16" s="21">
        <f>IF($F16="","",IFERROR(VLOOKUP($F16,Assumptions!$A$5:$B$104,2,FALSE),""))</f>
        <v/>
      </c>
      <c r="O16" s="21">
        <f>IF(OR($M16="",$N16=""),"",IFERROR($M16*$N16,""))</f>
        <v/>
      </c>
      <c r="P16" s="21">
        <f>IF(AND($L16="",$O16=""),"",IFERROR(SUM($L16,$O16),""))</f>
        <v/>
      </c>
      <c r="Q16" s="24" t="n"/>
      <c r="R16" s="15" t="n"/>
      <c r="S16" s="15" t="n"/>
      <c r="T16" s="17" t="n"/>
      <c r="U16" s="25">
        <f>IF(AND($A16="",$B16="",$C16=""),"",IF($A16="","Check service date",IF(OR($D16="",$E16=""),"Check equipment ID",IF($S16="","Check status",IF(AND($M16&lt;&gt;"",$N16=""),"Check technician rate",IF(AND($T16&lt;&gt;"",$T16&lt;TODAY(),$S16&lt;&gt;"Completed"),"Follow-up check",""))))))</f>
        <v/>
      </c>
    </row>
    <row r="17" ht="20" customHeight="1">
      <c r="A17" s="17" t="n"/>
      <c r="B17" s="15" t="n"/>
      <c r="C17" s="15" t="n"/>
      <c r="D17" s="22">
        <f>IF($C17="","",IFERROR(VLOOKUP($C17,Equipment!$A$5:$C$104,2,FALSE),""))</f>
        <v/>
      </c>
      <c r="E17" s="22">
        <f>IF($C17="","",IFERROR(VLOOKUP($C17,Equipment!$A$5:$C$104,3,FALSE),""))</f>
        <v/>
      </c>
      <c r="F17" s="15" t="n"/>
      <c r="G17" s="16" t="n"/>
      <c r="H17" s="16" t="n"/>
      <c r="I17" s="23" t="n"/>
      <c r="J17" s="15" t="n"/>
      <c r="K17" s="24" t="n"/>
      <c r="L17" s="19">
        <f>IF(OR($I17="",$K17=""),"",IFERROR($I17*$K17,""))</f>
        <v/>
      </c>
      <c r="M17" s="23" t="n"/>
      <c r="N17" s="19">
        <f>IF($F17="","",IFERROR(VLOOKUP($F17,Assumptions!$A$5:$B$104,2,FALSE),""))</f>
        <v/>
      </c>
      <c r="O17" s="19">
        <f>IF(OR($M17="",$N17=""),"",IFERROR($M17*$N17,""))</f>
        <v/>
      </c>
      <c r="P17" s="19">
        <f>IF(AND($L17="",$O17=""),"",IFERROR(SUM($L17,$O17),""))</f>
        <v/>
      </c>
      <c r="Q17" s="24" t="n"/>
      <c r="R17" s="15" t="n"/>
      <c r="S17" s="15" t="n"/>
      <c r="T17" s="17" t="n"/>
      <c r="U17" s="22">
        <f>IF(AND($A17="",$B17="",$C17=""),"",IF($A17="","Check service date",IF(OR($D17="",$E17=""),"Check equipment ID",IF($S17="","Check status",IF(AND($M17&lt;&gt;"",$N17=""),"Check technician rate",IF(AND($T17&lt;&gt;"",$T17&lt;TODAY(),$S17&lt;&gt;"Completed"),"Follow-up check",""))))))</f>
        <v/>
      </c>
    </row>
    <row r="18" ht="20" customHeight="1">
      <c r="A18" s="17" t="n"/>
      <c r="B18" s="15" t="n"/>
      <c r="C18" s="15" t="n"/>
      <c r="D18" s="25">
        <f>IF($C18="","",IFERROR(VLOOKUP($C18,Equipment!$A$5:$C$104,2,FALSE),""))</f>
        <v/>
      </c>
      <c r="E18" s="25">
        <f>IF($C18="","",IFERROR(VLOOKUP($C18,Equipment!$A$5:$C$104,3,FALSE),""))</f>
        <v/>
      </c>
      <c r="F18" s="15" t="n"/>
      <c r="G18" s="16" t="n"/>
      <c r="H18" s="16" t="n"/>
      <c r="I18" s="23" t="n"/>
      <c r="J18" s="15" t="n"/>
      <c r="K18" s="24" t="n"/>
      <c r="L18" s="21">
        <f>IF(OR($I18="",$K18=""),"",IFERROR($I18*$K18,""))</f>
        <v/>
      </c>
      <c r="M18" s="23" t="n"/>
      <c r="N18" s="21">
        <f>IF($F18="","",IFERROR(VLOOKUP($F18,Assumptions!$A$5:$B$104,2,FALSE),""))</f>
        <v/>
      </c>
      <c r="O18" s="21">
        <f>IF(OR($M18="",$N18=""),"",IFERROR($M18*$N18,""))</f>
        <v/>
      </c>
      <c r="P18" s="21">
        <f>IF(AND($L18="",$O18=""),"",IFERROR(SUM($L18,$O18),""))</f>
        <v/>
      </c>
      <c r="Q18" s="24" t="n"/>
      <c r="R18" s="15" t="n"/>
      <c r="S18" s="15" t="n"/>
      <c r="T18" s="17" t="n"/>
      <c r="U18" s="25">
        <f>IF(AND($A18="",$B18="",$C18=""),"",IF($A18="","Check service date",IF(OR($D18="",$E18=""),"Check equipment ID",IF($S18="","Check status",IF(AND($M18&lt;&gt;"",$N18=""),"Check technician rate",IF(AND($T18&lt;&gt;"",$T18&lt;TODAY(),$S18&lt;&gt;"Completed"),"Follow-up check",""))))))</f>
        <v/>
      </c>
    </row>
    <row r="19" ht="20" customHeight="1">
      <c r="A19" s="17" t="n"/>
      <c r="B19" s="15" t="n"/>
      <c r="C19" s="15" t="n"/>
      <c r="D19" s="22">
        <f>IF($C19="","",IFERROR(VLOOKUP($C19,Equipment!$A$5:$C$104,2,FALSE),""))</f>
        <v/>
      </c>
      <c r="E19" s="22">
        <f>IF($C19="","",IFERROR(VLOOKUP($C19,Equipment!$A$5:$C$104,3,FALSE),""))</f>
        <v/>
      </c>
      <c r="F19" s="15" t="n"/>
      <c r="G19" s="16" t="n"/>
      <c r="H19" s="16" t="n"/>
      <c r="I19" s="23" t="n"/>
      <c r="J19" s="15" t="n"/>
      <c r="K19" s="24" t="n"/>
      <c r="L19" s="19">
        <f>IF(OR($I19="",$K19=""),"",IFERROR($I19*$K19,""))</f>
        <v/>
      </c>
      <c r="M19" s="23" t="n"/>
      <c r="N19" s="19">
        <f>IF($F19="","",IFERROR(VLOOKUP($F19,Assumptions!$A$5:$B$104,2,FALSE),""))</f>
        <v/>
      </c>
      <c r="O19" s="19">
        <f>IF(OR($M19="",$N19=""),"",IFERROR($M19*$N19,""))</f>
        <v/>
      </c>
      <c r="P19" s="19">
        <f>IF(AND($L19="",$O19=""),"",IFERROR(SUM($L19,$O19),""))</f>
        <v/>
      </c>
      <c r="Q19" s="24" t="n"/>
      <c r="R19" s="15" t="n"/>
      <c r="S19" s="15" t="n"/>
      <c r="T19" s="17" t="n"/>
      <c r="U19" s="22">
        <f>IF(AND($A19="",$B19="",$C19=""),"",IF($A19="","Check service date",IF(OR($D19="",$E19=""),"Check equipment ID",IF($S19="","Check status",IF(AND($M19&lt;&gt;"",$N19=""),"Check technician rate",IF(AND($T19&lt;&gt;"",$T19&lt;TODAY(),$S19&lt;&gt;"Completed"),"Follow-up check",""))))))</f>
        <v/>
      </c>
    </row>
    <row r="20" ht="20" customHeight="1">
      <c r="A20" s="17" t="n"/>
      <c r="B20" s="15" t="n"/>
      <c r="C20" s="15" t="n"/>
      <c r="D20" s="25">
        <f>IF($C20="","",IFERROR(VLOOKUP($C20,Equipment!$A$5:$C$104,2,FALSE),""))</f>
        <v/>
      </c>
      <c r="E20" s="25">
        <f>IF($C20="","",IFERROR(VLOOKUP($C20,Equipment!$A$5:$C$104,3,FALSE),""))</f>
        <v/>
      </c>
      <c r="F20" s="15" t="n"/>
      <c r="G20" s="16" t="n"/>
      <c r="H20" s="16" t="n"/>
      <c r="I20" s="23" t="n"/>
      <c r="J20" s="15" t="n"/>
      <c r="K20" s="24" t="n"/>
      <c r="L20" s="21">
        <f>IF(OR($I20="",$K20=""),"",IFERROR($I20*$K20,""))</f>
        <v/>
      </c>
      <c r="M20" s="23" t="n"/>
      <c r="N20" s="21">
        <f>IF($F20="","",IFERROR(VLOOKUP($F20,Assumptions!$A$5:$B$104,2,FALSE),""))</f>
        <v/>
      </c>
      <c r="O20" s="21">
        <f>IF(OR($M20="",$N20=""),"",IFERROR($M20*$N20,""))</f>
        <v/>
      </c>
      <c r="P20" s="21">
        <f>IF(AND($L20="",$O20=""),"",IFERROR(SUM($L20,$O20),""))</f>
        <v/>
      </c>
      <c r="Q20" s="24" t="n"/>
      <c r="R20" s="15" t="n"/>
      <c r="S20" s="15" t="n"/>
      <c r="T20" s="17" t="n"/>
      <c r="U20" s="25">
        <f>IF(AND($A20="",$B20="",$C20=""),"",IF($A20="","Check service date",IF(OR($D20="",$E20=""),"Check equipment ID",IF($S20="","Check status",IF(AND($M20&lt;&gt;"",$N20=""),"Check technician rate",IF(AND($T20&lt;&gt;"",$T20&lt;TODAY(),$S20&lt;&gt;"Completed"),"Follow-up check",""))))))</f>
        <v/>
      </c>
    </row>
    <row r="21" ht="20" customHeight="1">
      <c r="A21" s="17" t="n"/>
      <c r="B21" s="15" t="n"/>
      <c r="C21" s="15" t="n"/>
      <c r="D21" s="22">
        <f>IF($C21="","",IFERROR(VLOOKUP($C21,Equipment!$A$5:$C$104,2,FALSE),""))</f>
        <v/>
      </c>
      <c r="E21" s="22">
        <f>IF($C21="","",IFERROR(VLOOKUP($C21,Equipment!$A$5:$C$104,3,FALSE),""))</f>
        <v/>
      </c>
      <c r="F21" s="15" t="n"/>
      <c r="G21" s="16" t="n"/>
      <c r="H21" s="16" t="n"/>
      <c r="I21" s="23" t="n"/>
      <c r="J21" s="15" t="n"/>
      <c r="K21" s="24" t="n"/>
      <c r="L21" s="19">
        <f>IF(OR($I21="",$K21=""),"",IFERROR($I21*$K21,""))</f>
        <v/>
      </c>
      <c r="M21" s="23" t="n"/>
      <c r="N21" s="19">
        <f>IF($F21="","",IFERROR(VLOOKUP($F21,Assumptions!$A$5:$B$104,2,FALSE),""))</f>
        <v/>
      </c>
      <c r="O21" s="19">
        <f>IF(OR($M21="",$N21=""),"",IFERROR($M21*$N21,""))</f>
        <v/>
      </c>
      <c r="P21" s="19">
        <f>IF(AND($L21="",$O21=""),"",IFERROR(SUM($L21,$O21),""))</f>
        <v/>
      </c>
      <c r="Q21" s="24" t="n"/>
      <c r="R21" s="15" t="n"/>
      <c r="S21" s="15" t="n"/>
      <c r="T21" s="17" t="n"/>
      <c r="U21" s="22">
        <f>IF(AND($A21="",$B21="",$C21=""),"",IF($A21="","Check service date",IF(OR($D21="",$E21=""),"Check equipment ID",IF($S21="","Check status",IF(AND($M21&lt;&gt;"",$N21=""),"Check technician rate",IF(AND($T21&lt;&gt;"",$T21&lt;TODAY(),$S21&lt;&gt;"Completed"),"Follow-up check",""))))))</f>
        <v/>
      </c>
    </row>
    <row r="22" ht="20" customHeight="1">
      <c r="A22" s="17" t="n"/>
      <c r="B22" s="15" t="n"/>
      <c r="C22" s="15" t="n"/>
      <c r="D22" s="25">
        <f>IF($C22="","",IFERROR(VLOOKUP($C22,Equipment!$A$5:$C$104,2,FALSE),""))</f>
        <v/>
      </c>
      <c r="E22" s="25">
        <f>IF($C22="","",IFERROR(VLOOKUP($C22,Equipment!$A$5:$C$104,3,FALSE),""))</f>
        <v/>
      </c>
      <c r="F22" s="15" t="n"/>
      <c r="G22" s="16" t="n"/>
      <c r="H22" s="16" t="n"/>
      <c r="I22" s="23" t="n"/>
      <c r="J22" s="15" t="n"/>
      <c r="K22" s="24" t="n"/>
      <c r="L22" s="21">
        <f>IF(OR($I22="",$K22=""),"",IFERROR($I22*$K22,""))</f>
        <v/>
      </c>
      <c r="M22" s="23" t="n"/>
      <c r="N22" s="21">
        <f>IF($F22="","",IFERROR(VLOOKUP($F22,Assumptions!$A$5:$B$104,2,FALSE),""))</f>
        <v/>
      </c>
      <c r="O22" s="21">
        <f>IF(OR($M22="",$N22=""),"",IFERROR($M22*$N22,""))</f>
        <v/>
      </c>
      <c r="P22" s="21">
        <f>IF(AND($L22="",$O22=""),"",IFERROR(SUM($L22,$O22),""))</f>
        <v/>
      </c>
      <c r="Q22" s="24" t="n"/>
      <c r="R22" s="15" t="n"/>
      <c r="S22" s="15" t="n"/>
      <c r="T22" s="17" t="n"/>
      <c r="U22" s="25">
        <f>IF(AND($A22="",$B22="",$C22=""),"",IF($A22="","Check service date",IF(OR($D22="",$E22=""),"Check equipment ID",IF($S22="","Check status",IF(AND($M22&lt;&gt;"",$N22=""),"Check technician rate",IF(AND($T22&lt;&gt;"",$T22&lt;TODAY(),$S22&lt;&gt;"Completed"),"Follow-up check",""))))))</f>
        <v/>
      </c>
    </row>
    <row r="23" ht="20" customHeight="1">
      <c r="A23" s="17" t="n"/>
      <c r="B23" s="15" t="n"/>
      <c r="C23" s="15" t="n"/>
      <c r="D23" s="22">
        <f>IF($C23="","",IFERROR(VLOOKUP($C23,Equipment!$A$5:$C$104,2,FALSE),""))</f>
        <v/>
      </c>
      <c r="E23" s="22">
        <f>IF($C23="","",IFERROR(VLOOKUP($C23,Equipment!$A$5:$C$104,3,FALSE),""))</f>
        <v/>
      </c>
      <c r="F23" s="15" t="n"/>
      <c r="G23" s="16" t="n"/>
      <c r="H23" s="16" t="n"/>
      <c r="I23" s="23" t="n"/>
      <c r="J23" s="15" t="n"/>
      <c r="K23" s="24" t="n"/>
      <c r="L23" s="19">
        <f>IF(OR($I23="",$K23=""),"",IFERROR($I23*$K23,""))</f>
        <v/>
      </c>
      <c r="M23" s="23" t="n"/>
      <c r="N23" s="19">
        <f>IF($F23="","",IFERROR(VLOOKUP($F23,Assumptions!$A$5:$B$104,2,FALSE),""))</f>
        <v/>
      </c>
      <c r="O23" s="19">
        <f>IF(OR($M23="",$N23=""),"",IFERROR($M23*$N23,""))</f>
        <v/>
      </c>
      <c r="P23" s="19">
        <f>IF(AND($L23="",$O23=""),"",IFERROR(SUM($L23,$O23),""))</f>
        <v/>
      </c>
      <c r="Q23" s="24" t="n"/>
      <c r="R23" s="15" t="n"/>
      <c r="S23" s="15" t="n"/>
      <c r="T23" s="17" t="n"/>
      <c r="U23" s="22">
        <f>IF(AND($A23="",$B23="",$C23=""),"",IF($A23="","Check service date",IF(OR($D23="",$E23=""),"Check equipment ID",IF($S23="","Check status",IF(AND($M23&lt;&gt;"",$N23=""),"Check technician rate",IF(AND($T23&lt;&gt;"",$T23&lt;TODAY(),$S23&lt;&gt;"Completed"),"Follow-up check",""))))))</f>
        <v/>
      </c>
    </row>
    <row r="24" ht="20" customHeight="1">
      <c r="A24" s="17" t="n"/>
      <c r="B24" s="15" t="n"/>
      <c r="C24" s="15" t="n"/>
      <c r="D24" s="25">
        <f>IF($C24="","",IFERROR(VLOOKUP($C24,Equipment!$A$5:$C$104,2,FALSE),""))</f>
        <v/>
      </c>
      <c r="E24" s="25">
        <f>IF($C24="","",IFERROR(VLOOKUP($C24,Equipment!$A$5:$C$104,3,FALSE),""))</f>
        <v/>
      </c>
      <c r="F24" s="15" t="n"/>
      <c r="G24" s="16" t="n"/>
      <c r="H24" s="16" t="n"/>
      <c r="I24" s="23" t="n"/>
      <c r="J24" s="15" t="n"/>
      <c r="K24" s="24" t="n"/>
      <c r="L24" s="21">
        <f>IF(OR($I24="",$K24=""),"",IFERROR($I24*$K24,""))</f>
        <v/>
      </c>
      <c r="M24" s="23" t="n"/>
      <c r="N24" s="21">
        <f>IF($F24="","",IFERROR(VLOOKUP($F24,Assumptions!$A$5:$B$104,2,FALSE),""))</f>
        <v/>
      </c>
      <c r="O24" s="21">
        <f>IF(OR($M24="",$N24=""),"",IFERROR($M24*$N24,""))</f>
        <v/>
      </c>
      <c r="P24" s="21">
        <f>IF(AND($L24="",$O24=""),"",IFERROR(SUM($L24,$O24),""))</f>
        <v/>
      </c>
      <c r="Q24" s="24" t="n"/>
      <c r="R24" s="15" t="n"/>
      <c r="S24" s="15" t="n"/>
      <c r="T24" s="17" t="n"/>
      <c r="U24" s="25">
        <f>IF(AND($A24="",$B24="",$C24=""),"",IF($A24="","Check service date",IF(OR($D24="",$E24=""),"Check equipment ID",IF($S24="","Check status",IF(AND($M24&lt;&gt;"",$N24=""),"Check technician rate",IF(AND($T24&lt;&gt;"",$T24&lt;TODAY(),$S24&lt;&gt;"Completed"),"Follow-up check",""))))))</f>
        <v/>
      </c>
    </row>
    <row r="25" ht="20" customHeight="1">
      <c r="A25" s="17" t="n"/>
      <c r="B25" s="15" t="n"/>
      <c r="C25" s="15" t="n"/>
      <c r="D25" s="22">
        <f>IF($C25="","",IFERROR(VLOOKUP($C25,Equipment!$A$5:$C$104,2,FALSE),""))</f>
        <v/>
      </c>
      <c r="E25" s="22">
        <f>IF($C25="","",IFERROR(VLOOKUP($C25,Equipment!$A$5:$C$104,3,FALSE),""))</f>
        <v/>
      </c>
      <c r="F25" s="15" t="n"/>
      <c r="G25" s="16" t="n"/>
      <c r="H25" s="16" t="n"/>
      <c r="I25" s="23" t="n"/>
      <c r="J25" s="15" t="n"/>
      <c r="K25" s="24" t="n"/>
      <c r="L25" s="19">
        <f>IF(OR($I25="",$K25=""),"",IFERROR($I25*$K25,""))</f>
        <v/>
      </c>
      <c r="M25" s="23" t="n"/>
      <c r="N25" s="19">
        <f>IF($F25="","",IFERROR(VLOOKUP($F25,Assumptions!$A$5:$B$104,2,FALSE),""))</f>
        <v/>
      </c>
      <c r="O25" s="19">
        <f>IF(OR($M25="",$N25=""),"",IFERROR($M25*$N25,""))</f>
        <v/>
      </c>
      <c r="P25" s="19">
        <f>IF(AND($L25="",$O25=""),"",IFERROR(SUM($L25,$O25),""))</f>
        <v/>
      </c>
      <c r="Q25" s="24" t="n"/>
      <c r="R25" s="15" t="n"/>
      <c r="S25" s="15" t="n"/>
      <c r="T25" s="17" t="n"/>
      <c r="U25" s="22">
        <f>IF(AND($A25="",$B25="",$C25=""),"",IF($A25="","Check service date",IF(OR($D25="",$E25=""),"Check equipment ID",IF($S25="","Check status",IF(AND($M25&lt;&gt;"",$N25=""),"Check technician rate",IF(AND($T25&lt;&gt;"",$T25&lt;TODAY(),$S25&lt;&gt;"Completed"),"Follow-up check",""))))))</f>
        <v/>
      </c>
    </row>
    <row r="26" ht="20" customHeight="1">
      <c r="A26" s="17" t="n"/>
      <c r="B26" s="15" t="n"/>
      <c r="C26" s="15" t="n"/>
      <c r="D26" s="25">
        <f>IF($C26="","",IFERROR(VLOOKUP($C26,Equipment!$A$5:$C$104,2,FALSE),""))</f>
        <v/>
      </c>
      <c r="E26" s="25">
        <f>IF($C26="","",IFERROR(VLOOKUP($C26,Equipment!$A$5:$C$104,3,FALSE),""))</f>
        <v/>
      </c>
      <c r="F26" s="15" t="n"/>
      <c r="G26" s="16" t="n"/>
      <c r="H26" s="16" t="n"/>
      <c r="I26" s="23" t="n"/>
      <c r="J26" s="15" t="n"/>
      <c r="K26" s="24" t="n"/>
      <c r="L26" s="21">
        <f>IF(OR($I26="",$K26=""),"",IFERROR($I26*$K26,""))</f>
        <v/>
      </c>
      <c r="M26" s="23" t="n"/>
      <c r="N26" s="21">
        <f>IF($F26="","",IFERROR(VLOOKUP($F26,Assumptions!$A$5:$B$104,2,FALSE),""))</f>
        <v/>
      </c>
      <c r="O26" s="21">
        <f>IF(OR($M26="",$N26=""),"",IFERROR($M26*$N26,""))</f>
        <v/>
      </c>
      <c r="P26" s="21">
        <f>IF(AND($L26="",$O26=""),"",IFERROR(SUM($L26,$O26),""))</f>
        <v/>
      </c>
      <c r="Q26" s="24" t="n"/>
      <c r="R26" s="15" t="n"/>
      <c r="S26" s="15" t="n"/>
      <c r="T26" s="17" t="n"/>
      <c r="U26" s="25">
        <f>IF(AND($A26="",$B26="",$C26=""),"",IF($A26="","Check service date",IF(OR($D26="",$E26=""),"Check equipment ID",IF($S26="","Check status",IF(AND($M26&lt;&gt;"",$N26=""),"Check technician rate",IF(AND($T26&lt;&gt;"",$T26&lt;TODAY(),$S26&lt;&gt;"Completed"),"Follow-up check",""))))))</f>
        <v/>
      </c>
    </row>
    <row r="27" ht="20" customHeight="1">
      <c r="A27" s="17" t="n"/>
      <c r="B27" s="15" t="n"/>
      <c r="C27" s="15" t="n"/>
      <c r="D27" s="22">
        <f>IF($C27="","",IFERROR(VLOOKUP($C27,Equipment!$A$5:$C$104,2,FALSE),""))</f>
        <v/>
      </c>
      <c r="E27" s="22">
        <f>IF($C27="","",IFERROR(VLOOKUP($C27,Equipment!$A$5:$C$104,3,FALSE),""))</f>
        <v/>
      </c>
      <c r="F27" s="15" t="n"/>
      <c r="G27" s="16" t="n"/>
      <c r="H27" s="16" t="n"/>
      <c r="I27" s="23" t="n"/>
      <c r="J27" s="15" t="n"/>
      <c r="K27" s="24" t="n"/>
      <c r="L27" s="19">
        <f>IF(OR($I27="",$K27=""),"",IFERROR($I27*$K27,""))</f>
        <v/>
      </c>
      <c r="M27" s="23" t="n"/>
      <c r="N27" s="19">
        <f>IF($F27="","",IFERROR(VLOOKUP($F27,Assumptions!$A$5:$B$104,2,FALSE),""))</f>
        <v/>
      </c>
      <c r="O27" s="19">
        <f>IF(OR($M27="",$N27=""),"",IFERROR($M27*$N27,""))</f>
        <v/>
      </c>
      <c r="P27" s="19">
        <f>IF(AND($L27="",$O27=""),"",IFERROR(SUM($L27,$O27),""))</f>
        <v/>
      </c>
      <c r="Q27" s="24" t="n"/>
      <c r="R27" s="15" t="n"/>
      <c r="S27" s="15" t="n"/>
      <c r="T27" s="17" t="n"/>
      <c r="U27" s="22">
        <f>IF(AND($A27="",$B27="",$C27=""),"",IF($A27="","Check service date",IF(OR($D27="",$E27=""),"Check equipment ID",IF($S27="","Check status",IF(AND($M27&lt;&gt;"",$N27=""),"Check technician rate",IF(AND($T27&lt;&gt;"",$T27&lt;TODAY(),$S27&lt;&gt;"Completed"),"Follow-up check",""))))))</f>
        <v/>
      </c>
    </row>
    <row r="28" ht="20" customHeight="1">
      <c r="A28" s="17" t="n"/>
      <c r="B28" s="15" t="n"/>
      <c r="C28" s="15" t="n"/>
      <c r="D28" s="25">
        <f>IF($C28="","",IFERROR(VLOOKUP($C28,Equipment!$A$5:$C$104,2,FALSE),""))</f>
        <v/>
      </c>
      <c r="E28" s="25">
        <f>IF($C28="","",IFERROR(VLOOKUP($C28,Equipment!$A$5:$C$104,3,FALSE),""))</f>
        <v/>
      </c>
      <c r="F28" s="15" t="n"/>
      <c r="G28" s="16" t="n"/>
      <c r="H28" s="16" t="n"/>
      <c r="I28" s="23" t="n"/>
      <c r="J28" s="15" t="n"/>
      <c r="K28" s="24" t="n"/>
      <c r="L28" s="21">
        <f>IF(OR($I28="",$K28=""),"",IFERROR($I28*$K28,""))</f>
        <v/>
      </c>
      <c r="M28" s="23" t="n"/>
      <c r="N28" s="21">
        <f>IF($F28="","",IFERROR(VLOOKUP($F28,Assumptions!$A$5:$B$104,2,FALSE),""))</f>
        <v/>
      </c>
      <c r="O28" s="21">
        <f>IF(OR($M28="",$N28=""),"",IFERROR($M28*$N28,""))</f>
        <v/>
      </c>
      <c r="P28" s="21">
        <f>IF(AND($L28="",$O28=""),"",IFERROR(SUM($L28,$O28),""))</f>
        <v/>
      </c>
      <c r="Q28" s="24" t="n"/>
      <c r="R28" s="15" t="n"/>
      <c r="S28" s="15" t="n"/>
      <c r="T28" s="17" t="n"/>
      <c r="U28" s="25">
        <f>IF(AND($A28="",$B28="",$C28=""),"",IF($A28="","Check service date",IF(OR($D28="",$E28=""),"Check equipment ID",IF($S28="","Check status",IF(AND($M28&lt;&gt;"",$N28=""),"Check technician rate",IF(AND($T28&lt;&gt;"",$T28&lt;TODAY(),$S28&lt;&gt;"Completed"),"Follow-up check",""))))))</f>
        <v/>
      </c>
    </row>
    <row r="29" ht="20" customHeight="1">
      <c r="A29" s="17" t="n"/>
      <c r="B29" s="15" t="n"/>
      <c r="C29" s="15" t="n"/>
      <c r="D29" s="22">
        <f>IF($C29="","",IFERROR(VLOOKUP($C29,Equipment!$A$5:$C$104,2,FALSE),""))</f>
        <v/>
      </c>
      <c r="E29" s="22">
        <f>IF($C29="","",IFERROR(VLOOKUP($C29,Equipment!$A$5:$C$104,3,FALSE),""))</f>
        <v/>
      </c>
      <c r="F29" s="15" t="n"/>
      <c r="G29" s="16" t="n"/>
      <c r="H29" s="16" t="n"/>
      <c r="I29" s="23" t="n"/>
      <c r="J29" s="15" t="n"/>
      <c r="K29" s="24" t="n"/>
      <c r="L29" s="19">
        <f>IF(OR($I29="",$K29=""),"",IFERROR($I29*$K29,""))</f>
        <v/>
      </c>
      <c r="M29" s="23" t="n"/>
      <c r="N29" s="19">
        <f>IF($F29="","",IFERROR(VLOOKUP($F29,Assumptions!$A$5:$B$104,2,FALSE),""))</f>
        <v/>
      </c>
      <c r="O29" s="19">
        <f>IF(OR($M29="",$N29=""),"",IFERROR($M29*$N29,""))</f>
        <v/>
      </c>
      <c r="P29" s="19">
        <f>IF(AND($L29="",$O29=""),"",IFERROR(SUM($L29,$O29),""))</f>
        <v/>
      </c>
      <c r="Q29" s="24" t="n"/>
      <c r="R29" s="15" t="n"/>
      <c r="S29" s="15" t="n"/>
      <c r="T29" s="17" t="n"/>
      <c r="U29" s="22">
        <f>IF(AND($A29="",$B29="",$C29=""),"",IF($A29="","Check service date",IF(OR($D29="",$E29=""),"Check equipment ID",IF($S29="","Check status",IF(AND($M29&lt;&gt;"",$N29=""),"Check technician rate",IF(AND($T29&lt;&gt;"",$T29&lt;TODAY(),$S29&lt;&gt;"Completed"),"Follow-up check",""))))))</f>
        <v/>
      </c>
    </row>
    <row r="30" ht="20" customHeight="1">
      <c r="A30" s="17" t="n"/>
      <c r="B30" s="15" t="n"/>
      <c r="C30" s="15" t="n"/>
      <c r="D30" s="25">
        <f>IF($C30="","",IFERROR(VLOOKUP($C30,Equipment!$A$5:$C$104,2,FALSE),""))</f>
        <v/>
      </c>
      <c r="E30" s="25">
        <f>IF($C30="","",IFERROR(VLOOKUP($C30,Equipment!$A$5:$C$104,3,FALSE),""))</f>
        <v/>
      </c>
      <c r="F30" s="15" t="n"/>
      <c r="G30" s="16" t="n"/>
      <c r="H30" s="16" t="n"/>
      <c r="I30" s="23" t="n"/>
      <c r="J30" s="15" t="n"/>
      <c r="K30" s="24" t="n"/>
      <c r="L30" s="21">
        <f>IF(OR($I30="",$K30=""),"",IFERROR($I30*$K30,""))</f>
        <v/>
      </c>
      <c r="M30" s="23" t="n"/>
      <c r="N30" s="21">
        <f>IF($F30="","",IFERROR(VLOOKUP($F30,Assumptions!$A$5:$B$104,2,FALSE),""))</f>
        <v/>
      </c>
      <c r="O30" s="21">
        <f>IF(OR($M30="",$N30=""),"",IFERROR($M30*$N30,""))</f>
        <v/>
      </c>
      <c r="P30" s="21">
        <f>IF(AND($L30="",$O30=""),"",IFERROR(SUM($L30,$O30),""))</f>
        <v/>
      </c>
      <c r="Q30" s="24" t="n"/>
      <c r="R30" s="15" t="n"/>
      <c r="S30" s="15" t="n"/>
      <c r="T30" s="17" t="n"/>
      <c r="U30" s="25">
        <f>IF(AND($A30="",$B30="",$C30=""),"",IF($A30="","Check service date",IF(OR($D30="",$E30=""),"Check equipment ID",IF($S30="","Check status",IF(AND($M30&lt;&gt;"",$N30=""),"Check technician rate",IF(AND($T30&lt;&gt;"",$T30&lt;TODAY(),$S30&lt;&gt;"Completed"),"Follow-up check",""))))))</f>
        <v/>
      </c>
    </row>
    <row r="31" ht="20" customHeight="1">
      <c r="A31" s="17" t="n"/>
      <c r="B31" s="15" t="n"/>
      <c r="C31" s="15" t="n"/>
      <c r="D31" s="22">
        <f>IF($C31="","",IFERROR(VLOOKUP($C31,Equipment!$A$5:$C$104,2,FALSE),""))</f>
        <v/>
      </c>
      <c r="E31" s="22">
        <f>IF($C31="","",IFERROR(VLOOKUP($C31,Equipment!$A$5:$C$104,3,FALSE),""))</f>
        <v/>
      </c>
      <c r="F31" s="15" t="n"/>
      <c r="G31" s="16" t="n"/>
      <c r="H31" s="16" t="n"/>
      <c r="I31" s="23" t="n"/>
      <c r="J31" s="15" t="n"/>
      <c r="K31" s="24" t="n"/>
      <c r="L31" s="19">
        <f>IF(OR($I31="",$K31=""),"",IFERROR($I31*$K31,""))</f>
        <v/>
      </c>
      <c r="M31" s="23" t="n"/>
      <c r="N31" s="19">
        <f>IF($F31="","",IFERROR(VLOOKUP($F31,Assumptions!$A$5:$B$104,2,FALSE),""))</f>
        <v/>
      </c>
      <c r="O31" s="19">
        <f>IF(OR($M31="",$N31=""),"",IFERROR($M31*$N31,""))</f>
        <v/>
      </c>
      <c r="P31" s="19">
        <f>IF(AND($L31="",$O31=""),"",IFERROR(SUM($L31,$O31),""))</f>
        <v/>
      </c>
      <c r="Q31" s="24" t="n"/>
      <c r="R31" s="15" t="n"/>
      <c r="S31" s="15" t="n"/>
      <c r="T31" s="17" t="n"/>
      <c r="U31" s="22">
        <f>IF(AND($A31="",$B31="",$C31=""),"",IF($A31="","Check service date",IF(OR($D31="",$E31=""),"Check equipment ID",IF($S31="","Check status",IF(AND($M31&lt;&gt;"",$N31=""),"Check technician rate",IF(AND($T31&lt;&gt;"",$T31&lt;TODAY(),$S31&lt;&gt;"Completed"),"Follow-up check",""))))))</f>
        <v/>
      </c>
    </row>
    <row r="32" ht="20" customHeight="1">
      <c r="A32" s="17" t="n"/>
      <c r="B32" s="15" t="n"/>
      <c r="C32" s="15" t="n"/>
      <c r="D32" s="25">
        <f>IF($C32="","",IFERROR(VLOOKUP($C32,Equipment!$A$5:$C$104,2,FALSE),""))</f>
        <v/>
      </c>
      <c r="E32" s="25">
        <f>IF($C32="","",IFERROR(VLOOKUP($C32,Equipment!$A$5:$C$104,3,FALSE),""))</f>
        <v/>
      </c>
      <c r="F32" s="15" t="n"/>
      <c r="G32" s="16" t="n"/>
      <c r="H32" s="16" t="n"/>
      <c r="I32" s="23" t="n"/>
      <c r="J32" s="15" t="n"/>
      <c r="K32" s="24" t="n"/>
      <c r="L32" s="21">
        <f>IF(OR($I32="",$K32=""),"",IFERROR($I32*$K32,""))</f>
        <v/>
      </c>
      <c r="M32" s="23" t="n"/>
      <c r="N32" s="21">
        <f>IF($F32="","",IFERROR(VLOOKUP($F32,Assumptions!$A$5:$B$104,2,FALSE),""))</f>
        <v/>
      </c>
      <c r="O32" s="21">
        <f>IF(OR($M32="",$N32=""),"",IFERROR($M32*$N32,""))</f>
        <v/>
      </c>
      <c r="P32" s="21">
        <f>IF(AND($L32="",$O32=""),"",IFERROR(SUM($L32,$O32),""))</f>
        <v/>
      </c>
      <c r="Q32" s="24" t="n"/>
      <c r="R32" s="15" t="n"/>
      <c r="S32" s="15" t="n"/>
      <c r="T32" s="17" t="n"/>
      <c r="U32" s="25">
        <f>IF(AND($A32="",$B32="",$C32=""),"",IF($A32="","Check service date",IF(OR($D32="",$E32=""),"Check equipment ID",IF($S32="","Check status",IF(AND($M32&lt;&gt;"",$N32=""),"Check technician rate",IF(AND($T32&lt;&gt;"",$T32&lt;TODAY(),$S32&lt;&gt;"Completed"),"Follow-up check",""))))))</f>
        <v/>
      </c>
    </row>
    <row r="33" ht="20" customHeight="1">
      <c r="A33" s="17" t="n"/>
      <c r="B33" s="15" t="n"/>
      <c r="C33" s="15" t="n"/>
      <c r="D33" s="22">
        <f>IF($C33="","",IFERROR(VLOOKUP($C33,Equipment!$A$5:$C$104,2,FALSE),""))</f>
        <v/>
      </c>
      <c r="E33" s="22">
        <f>IF($C33="","",IFERROR(VLOOKUP($C33,Equipment!$A$5:$C$104,3,FALSE),""))</f>
        <v/>
      </c>
      <c r="F33" s="15" t="n"/>
      <c r="G33" s="16" t="n"/>
      <c r="H33" s="16" t="n"/>
      <c r="I33" s="23" t="n"/>
      <c r="J33" s="15" t="n"/>
      <c r="K33" s="24" t="n"/>
      <c r="L33" s="19">
        <f>IF(OR($I33="",$K33=""),"",IFERROR($I33*$K33,""))</f>
        <v/>
      </c>
      <c r="M33" s="23" t="n"/>
      <c r="N33" s="19">
        <f>IF($F33="","",IFERROR(VLOOKUP($F33,Assumptions!$A$5:$B$104,2,FALSE),""))</f>
        <v/>
      </c>
      <c r="O33" s="19">
        <f>IF(OR($M33="",$N33=""),"",IFERROR($M33*$N33,""))</f>
        <v/>
      </c>
      <c r="P33" s="19">
        <f>IF(AND($L33="",$O33=""),"",IFERROR(SUM($L33,$O33),""))</f>
        <v/>
      </c>
      <c r="Q33" s="24" t="n"/>
      <c r="R33" s="15" t="n"/>
      <c r="S33" s="15" t="n"/>
      <c r="T33" s="17" t="n"/>
      <c r="U33" s="22">
        <f>IF(AND($A33="",$B33="",$C33=""),"",IF($A33="","Check service date",IF(OR($D33="",$E33=""),"Check equipment ID",IF($S33="","Check status",IF(AND($M33&lt;&gt;"",$N33=""),"Check technician rate",IF(AND($T33&lt;&gt;"",$T33&lt;TODAY(),$S33&lt;&gt;"Completed"),"Follow-up check",""))))))</f>
        <v/>
      </c>
    </row>
    <row r="34" ht="20" customHeight="1">
      <c r="A34" s="17" t="n"/>
      <c r="B34" s="15" t="n"/>
      <c r="C34" s="15" t="n"/>
      <c r="D34" s="25">
        <f>IF($C34="","",IFERROR(VLOOKUP($C34,Equipment!$A$5:$C$104,2,FALSE),""))</f>
        <v/>
      </c>
      <c r="E34" s="25">
        <f>IF($C34="","",IFERROR(VLOOKUP($C34,Equipment!$A$5:$C$104,3,FALSE),""))</f>
        <v/>
      </c>
      <c r="F34" s="15" t="n"/>
      <c r="G34" s="16" t="n"/>
      <c r="H34" s="16" t="n"/>
      <c r="I34" s="23" t="n"/>
      <c r="J34" s="15" t="n"/>
      <c r="K34" s="24" t="n"/>
      <c r="L34" s="21">
        <f>IF(OR($I34="",$K34=""),"",IFERROR($I34*$K34,""))</f>
        <v/>
      </c>
      <c r="M34" s="23" t="n"/>
      <c r="N34" s="21">
        <f>IF($F34="","",IFERROR(VLOOKUP($F34,Assumptions!$A$5:$B$104,2,FALSE),""))</f>
        <v/>
      </c>
      <c r="O34" s="21">
        <f>IF(OR($M34="",$N34=""),"",IFERROR($M34*$N34,""))</f>
        <v/>
      </c>
      <c r="P34" s="21">
        <f>IF(AND($L34="",$O34=""),"",IFERROR(SUM($L34,$O34),""))</f>
        <v/>
      </c>
      <c r="Q34" s="24" t="n"/>
      <c r="R34" s="15" t="n"/>
      <c r="S34" s="15" t="n"/>
      <c r="T34" s="17" t="n"/>
      <c r="U34" s="25">
        <f>IF(AND($A34="",$B34="",$C34=""),"",IF($A34="","Check service date",IF(OR($D34="",$E34=""),"Check equipment ID",IF($S34="","Check status",IF(AND($M34&lt;&gt;"",$N34=""),"Check technician rate",IF(AND($T34&lt;&gt;"",$T34&lt;TODAY(),$S34&lt;&gt;"Completed"),"Follow-up check",""))))))</f>
        <v/>
      </c>
    </row>
    <row r="35" ht="20" customHeight="1">
      <c r="A35" s="17" t="n"/>
      <c r="B35" s="15" t="n"/>
      <c r="C35" s="15" t="n"/>
      <c r="D35" s="22">
        <f>IF($C35="","",IFERROR(VLOOKUP($C35,Equipment!$A$5:$C$104,2,FALSE),""))</f>
        <v/>
      </c>
      <c r="E35" s="22">
        <f>IF($C35="","",IFERROR(VLOOKUP($C35,Equipment!$A$5:$C$104,3,FALSE),""))</f>
        <v/>
      </c>
      <c r="F35" s="15" t="n"/>
      <c r="G35" s="16" t="n"/>
      <c r="H35" s="16" t="n"/>
      <c r="I35" s="23" t="n"/>
      <c r="J35" s="15" t="n"/>
      <c r="K35" s="24" t="n"/>
      <c r="L35" s="19">
        <f>IF(OR($I35="",$K35=""),"",IFERROR($I35*$K35,""))</f>
        <v/>
      </c>
      <c r="M35" s="23" t="n"/>
      <c r="N35" s="19">
        <f>IF($F35="","",IFERROR(VLOOKUP($F35,Assumptions!$A$5:$B$104,2,FALSE),""))</f>
        <v/>
      </c>
      <c r="O35" s="19">
        <f>IF(OR($M35="",$N35=""),"",IFERROR($M35*$N35,""))</f>
        <v/>
      </c>
      <c r="P35" s="19">
        <f>IF(AND($L35="",$O35=""),"",IFERROR(SUM($L35,$O35),""))</f>
        <v/>
      </c>
      <c r="Q35" s="24" t="n"/>
      <c r="R35" s="15" t="n"/>
      <c r="S35" s="15" t="n"/>
      <c r="T35" s="17" t="n"/>
      <c r="U35" s="22">
        <f>IF(AND($A35="",$B35="",$C35=""),"",IF($A35="","Check service date",IF(OR($D35="",$E35=""),"Check equipment ID",IF($S35="","Check status",IF(AND($M35&lt;&gt;"",$N35=""),"Check technician rate",IF(AND($T35&lt;&gt;"",$T35&lt;TODAY(),$S35&lt;&gt;"Completed"),"Follow-up check",""))))))</f>
        <v/>
      </c>
    </row>
    <row r="36" ht="20" customHeight="1">
      <c r="A36" s="17" t="n"/>
      <c r="B36" s="15" t="n"/>
      <c r="C36" s="15" t="n"/>
      <c r="D36" s="25">
        <f>IF($C36="","",IFERROR(VLOOKUP($C36,Equipment!$A$5:$C$104,2,FALSE),""))</f>
        <v/>
      </c>
      <c r="E36" s="25">
        <f>IF($C36="","",IFERROR(VLOOKUP($C36,Equipment!$A$5:$C$104,3,FALSE),""))</f>
        <v/>
      </c>
      <c r="F36" s="15" t="n"/>
      <c r="G36" s="16" t="n"/>
      <c r="H36" s="16" t="n"/>
      <c r="I36" s="23" t="n"/>
      <c r="J36" s="15" t="n"/>
      <c r="K36" s="24" t="n"/>
      <c r="L36" s="21">
        <f>IF(OR($I36="",$K36=""),"",IFERROR($I36*$K36,""))</f>
        <v/>
      </c>
      <c r="M36" s="23" t="n"/>
      <c r="N36" s="21">
        <f>IF($F36="","",IFERROR(VLOOKUP($F36,Assumptions!$A$5:$B$104,2,FALSE),""))</f>
        <v/>
      </c>
      <c r="O36" s="21">
        <f>IF(OR($M36="",$N36=""),"",IFERROR($M36*$N36,""))</f>
        <v/>
      </c>
      <c r="P36" s="21">
        <f>IF(AND($L36="",$O36=""),"",IFERROR(SUM($L36,$O36),""))</f>
        <v/>
      </c>
      <c r="Q36" s="24" t="n"/>
      <c r="R36" s="15" t="n"/>
      <c r="S36" s="15" t="n"/>
      <c r="T36" s="17" t="n"/>
      <c r="U36" s="25">
        <f>IF(AND($A36="",$B36="",$C36=""),"",IF($A36="","Check service date",IF(OR($D36="",$E36=""),"Check equipment ID",IF($S36="","Check status",IF(AND($M36&lt;&gt;"",$N36=""),"Check technician rate",IF(AND($T36&lt;&gt;"",$T36&lt;TODAY(),$S36&lt;&gt;"Completed"),"Follow-up check",""))))))</f>
        <v/>
      </c>
    </row>
    <row r="37" ht="20" customHeight="1">
      <c r="A37" s="17" t="n"/>
      <c r="B37" s="15" t="n"/>
      <c r="C37" s="15" t="n"/>
      <c r="D37" s="22">
        <f>IF($C37="","",IFERROR(VLOOKUP($C37,Equipment!$A$5:$C$104,2,FALSE),""))</f>
        <v/>
      </c>
      <c r="E37" s="22">
        <f>IF($C37="","",IFERROR(VLOOKUP($C37,Equipment!$A$5:$C$104,3,FALSE),""))</f>
        <v/>
      </c>
      <c r="F37" s="15" t="n"/>
      <c r="G37" s="16" t="n"/>
      <c r="H37" s="16" t="n"/>
      <c r="I37" s="23" t="n"/>
      <c r="J37" s="15" t="n"/>
      <c r="K37" s="24" t="n"/>
      <c r="L37" s="19">
        <f>IF(OR($I37="",$K37=""),"",IFERROR($I37*$K37,""))</f>
        <v/>
      </c>
      <c r="M37" s="23" t="n"/>
      <c r="N37" s="19">
        <f>IF($F37="","",IFERROR(VLOOKUP($F37,Assumptions!$A$5:$B$104,2,FALSE),""))</f>
        <v/>
      </c>
      <c r="O37" s="19">
        <f>IF(OR($M37="",$N37=""),"",IFERROR($M37*$N37,""))</f>
        <v/>
      </c>
      <c r="P37" s="19">
        <f>IF(AND($L37="",$O37=""),"",IFERROR(SUM($L37,$O37),""))</f>
        <v/>
      </c>
      <c r="Q37" s="24" t="n"/>
      <c r="R37" s="15" t="n"/>
      <c r="S37" s="15" t="n"/>
      <c r="T37" s="17" t="n"/>
      <c r="U37" s="22">
        <f>IF(AND($A37="",$B37="",$C37=""),"",IF($A37="","Check service date",IF(OR($D37="",$E37=""),"Check equipment ID",IF($S37="","Check status",IF(AND($M37&lt;&gt;"",$N37=""),"Check technician rate",IF(AND($T37&lt;&gt;"",$T37&lt;TODAY(),$S37&lt;&gt;"Completed"),"Follow-up check",""))))))</f>
        <v/>
      </c>
    </row>
    <row r="38" ht="20" customHeight="1">
      <c r="A38" s="17" t="n"/>
      <c r="B38" s="15" t="n"/>
      <c r="C38" s="15" t="n"/>
      <c r="D38" s="25">
        <f>IF($C38="","",IFERROR(VLOOKUP($C38,Equipment!$A$5:$C$104,2,FALSE),""))</f>
        <v/>
      </c>
      <c r="E38" s="25">
        <f>IF($C38="","",IFERROR(VLOOKUP($C38,Equipment!$A$5:$C$104,3,FALSE),""))</f>
        <v/>
      </c>
      <c r="F38" s="15" t="n"/>
      <c r="G38" s="16" t="n"/>
      <c r="H38" s="16" t="n"/>
      <c r="I38" s="23" t="n"/>
      <c r="J38" s="15" t="n"/>
      <c r="K38" s="24" t="n"/>
      <c r="L38" s="21">
        <f>IF(OR($I38="",$K38=""),"",IFERROR($I38*$K38,""))</f>
        <v/>
      </c>
      <c r="M38" s="23" t="n"/>
      <c r="N38" s="21">
        <f>IF($F38="","",IFERROR(VLOOKUP($F38,Assumptions!$A$5:$B$104,2,FALSE),""))</f>
        <v/>
      </c>
      <c r="O38" s="21">
        <f>IF(OR($M38="",$N38=""),"",IFERROR($M38*$N38,""))</f>
        <v/>
      </c>
      <c r="P38" s="21">
        <f>IF(AND($L38="",$O38=""),"",IFERROR(SUM($L38,$O38),""))</f>
        <v/>
      </c>
      <c r="Q38" s="24" t="n"/>
      <c r="R38" s="15" t="n"/>
      <c r="S38" s="15" t="n"/>
      <c r="T38" s="17" t="n"/>
      <c r="U38" s="25">
        <f>IF(AND($A38="",$B38="",$C38=""),"",IF($A38="","Check service date",IF(OR($D38="",$E38=""),"Check equipment ID",IF($S38="","Check status",IF(AND($M38&lt;&gt;"",$N38=""),"Check technician rate",IF(AND($T38&lt;&gt;"",$T38&lt;TODAY(),$S38&lt;&gt;"Completed"),"Follow-up check",""))))))</f>
        <v/>
      </c>
    </row>
    <row r="39" ht="20" customHeight="1">
      <c r="A39" s="17" t="n"/>
      <c r="B39" s="15" t="n"/>
      <c r="C39" s="15" t="n"/>
      <c r="D39" s="22">
        <f>IF($C39="","",IFERROR(VLOOKUP($C39,Equipment!$A$5:$C$104,2,FALSE),""))</f>
        <v/>
      </c>
      <c r="E39" s="22">
        <f>IF($C39="","",IFERROR(VLOOKUP($C39,Equipment!$A$5:$C$104,3,FALSE),""))</f>
        <v/>
      </c>
      <c r="F39" s="15" t="n"/>
      <c r="G39" s="16" t="n"/>
      <c r="H39" s="16" t="n"/>
      <c r="I39" s="23" t="n"/>
      <c r="J39" s="15" t="n"/>
      <c r="K39" s="24" t="n"/>
      <c r="L39" s="19">
        <f>IF(OR($I39="",$K39=""),"",IFERROR($I39*$K39,""))</f>
        <v/>
      </c>
      <c r="M39" s="23" t="n"/>
      <c r="N39" s="19">
        <f>IF($F39="","",IFERROR(VLOOKUP($F39,Assumptions!$A$5:$B$104,2,FALSE),""))</f>
        <v/>
      </c>
      <c r="O39" s="19">
        <f>IF(OR($M39="",$N39=""),"",IFERROR($M39*$N39,""))</f>
        <v/>
      </c>
      <c r="P39" s="19">
        <f>IF(AND($L39="",$O39=""),"",IFERROR(SUM($L39,$O39),""))</f>
        <v/>
      </c>
      <c r="Q39" s="24" t="n"/>
      <c r="R39" s="15" t="n"/>
      <c r="S39" s="15" t="n"/>
      <c r="T39" s="17" t="n"/>
      <c r="U39" s="22">
        <f>IF(AND($A39="",$B39="",$C39=""),"",IF($A39="","Check service date",IF(OR($D39="",$E39=""),"Check equipment ID",IF($S39="","Check status",IF(AND($M39&lt;&gt;"",$N39=""),"Check technician rate",IF(AND($T39&lt;&gt;"",$T39&lt;TODAY(),$S39&lt;&gt;"Completed"),"Follow-up check",""))))))</f>
        <v/>
      </c>
    </row>
    <row r="40" ht="20" customHeight="1">
      <c r="A40" s="17" t="n"/>
      <c r="B40" s="15" t="n"/>
      <c r="C40" s="15" t="n"/>
      <c r="D40" s="25">
        <f>IF($C40="","",IFERROR(VLOOKUP($C40,Equipment!$A$5:$C$104,2,FALSE),""))</f>
        <v/>
      </c>
      <c r="E40" s="25">
        <f>IF($C40="","",IFERROR(VLOOKUP($C40,Equipment!$A$5:$C$104,3,FALSE),""))</f>
        <v/>
      </c>
      <c r="F40" s="15" t="n"/>
      <c r="G40" s="16" t="n"/>
      <c r="H40" s="16" t="n"/>
      <c r="I40" s="23" t="n"/>
      <c r="J40" s="15" t="n"/>
      <c r="K40" s="24" t="n"/>
      <c r="L40" s="21">
        <f>IF(OR($I40="",$K40=""),"",IFERROR($I40*$K40,""))</f>
        <v/>
      </c>
      <c r="M40" s="23" t="n"/>
      <c r="N40" s="21">
        <f>IF($F40="","",IFERROR(VLOOKUP($F40,Assumptions!$A$5:$B$104,2,FALSE),""))</f>
        <v/>
      </c>
      <c r="O40" s="21">
        <f>IF(OR($M40="",$N40=""),"",IFERROR($M40*$N40,""))</f>
        <v/>
      </c>
      <c r="P40" s="21">
        <f>IF(AND($L40="",$O40=""),"",IFERROR(SUM($L40,$O40),""))</f>
        <v/>
      </c>
      <c r="Q40" s="24" t="n"/>
      <c r="R40" s="15" t="n"/>
      <c r="S40" s="15" t="n"/>
      <c r="T40" s="17" t="n"/>
      <c r="U40" s="25">
        <f>IF(AND($A40="",$B40="",$C40=""),"",IF($A40="","Check service date",IF(OR($D40="",$E40=""),"Check equipment ID",IF($S40="","Check status",IF(AND($M40&lt;&gt;"",$N40=""),"Check technician rate",IF(AND($T40&lt;&gt;"",$T40&lt;TODAY(),$S40&lt;&gt;"Completed"),"Follow-up check",""))))))</f>
        <v/>
      </c>
    </row>
    <row r="41" ht="20" customHeight="1">
      <c r="A41" s="17" t="n"/>
      <c r="B41" s="15" t="n"/>
      <c r="C41" s="15" t="n"/>
      <c r="D41" s="22">
        <f>IF($C41="","",IFERROR(VLOOKUP($C41,Equipment!$A$5:$C$104,2,FALSE),""))</f>
        <v/>
      </c>
      <c r="E41" s="22">
        <f>IF($C41="","",IFERROR(VLOOKUP($C41,Equipment!$A$5:$C$104,3,FALSE),""))</f>
        <v/>
      </c>
      <c r="F41" s="15" t="n"/>
      <c r="G41" s="16" t="n"/>
      <c r="H41" s="16" t="n"/>
      <c r="I41" s="23" t="n"/>
      <c r="J41" s="15" t="n"/>
      <c r="K41" s="24" t="n"/>
      <c r="L41" s="19">
        <f>IF(OR($I41="",$K41=""),"",IFERROR($I41*$K41,""))</f>
        <v/>
      </c>
      <c r="M41" s="23" t="n"/>
      <c r="N41" s="19">
        <f>IF($F41="","",IFERROR(VLOOKUP($F41,Assumptions!$A$5:$B$104,2,FALSE),""))</f>
        <v/>
      </c>
      <c r="O41" s="19">
        <f>IF(OR($M41="",$N41=""),"",IFERROR($M41*$N41,""))</f>
        <v/>
      </c>
      <c r="P41" s="19">
        <f>IF(AND($L41="",$O41=""),"",IFERROR(SUM($L41,$O41),""))</f>
        <v/>
      </c>
      <c r="Q41" s="24" t="n"/>
      <c r="R41" s="15" t="n"/>
      <c r="S41" s="15" t="n"/>
      <c r="T41" s="17" t="n"/>
      <c r="U41" s="22">
        <f>IF(AND($A41="",$B41="",$C41=""),"",IF($A41="","Check service date",IF(OR($D41="",$E41=""),"Check equipment ID",IF($S41="","Check status",IF(AND($M41&lt;&gt;"",$N41=""),"Check technician rate",IF(AND($T41&lt;&gt;"",$T41&lt;TODAY(),$S41&lt;&gt;"Completed"),"Follow-up check",""))))))</f>
        <v/>
      </c>
    </row>
    <row r="42" ht="20" customHeight="1">
      <c r="A42" s="17" t="n"/>
      <c r="B42" s="15" t="n"/>
      <c r="C42" s="15" t="n"/>
      <c r="D42" s="25">
        <f>IF($C42="","",IFERROR(VLOOKUP($C42,Equipment!$A$5:$C$104,2,FALSE),""))</f>
        <v/>
      </c>
      <c r="E42" s="25">
        <f>IF($C42="","",IFERROR(VLOOKUP($C42,Equipment!$A$5:$C$104,3,FALSE),""))</f>
        <v/>
      </c>
      <c r="F42" s="15" t="n"/>
      <c r="G42" s="16" t="n"/>
      <c r="H42" s="16" t="n"/>
      <c r="I42" s="23" t="n"/>
      <c r="J42" s="15" t="n"/>
      <c r="K42" s="24" t="n"/>
      <c r="L42" s="21">
        <f>IF(OR($I42="",$K42=""),"",IFERROR($I42*$K42,""))</f>
        <v/>
      </c>
      <c r="M42" s="23" t="n"/>
      <c r="N42" s="21">
        <f>IF($F42="","",IFERROR(VLOOKUP($F42,Assumptions!$A$5:$B$104,2,FALSE),""))</f>
        <v/>
      </c>
      <c r="O42" s="21">
        <f>IF(OR($M42="",$N42=""),"",IFERROR($M42*$N42,""))</f>
        <v/>
      </c>
      <c r="P42" s="21">
        <f>IF(AND($L42="",$O42=""),"",IFERROR(SUM($L42,$O42),""))</f>
        <v/>
      </c>
      <c r="Q42" s="24" t="n"/>
      <c r="R42" s="15" t="n"/>
      <c r="S42" s="15" t="n"/>
      <c r="T42" s="17" t="n"/>
      <c r="U42" s="25">
        <f>IF(AND($A42="",$B42="",$C42=""),"",IF($A42="","Check service date",IF(OR($D42="",$E42=""),"Check equipment ID",IF($S42="","Check status",IF(AND($M42&lt;&gt;"",$N42=""),"Check technician rate",IF(AND($T42&lt;&gt;"",$T42&lt;TODAY(),$S42&lt;&gt;"Completed"),"Follow-up check",""))))))</f>
        <v/>
      </c>
    </row>
    <row r="43" ht="20" customHeight="1">
      <c r="A43" s="17" t="n"/>
      <c r="B43" s="15" t="n"/>
      <c r="C43" s="15" t="n"/>
      <c r="D43" s="22">
        <f>IF($C43="","",IFERROR(VLOOKUP($C43,Equipment!$A$5:$C$104,2,FALSE),""))</f>
        <v/>
      </c>
      <c r="E43" s="22">
        <f>IF($C43="","",IFERROR(VLOOKUP($C43,Equipment!$A$5:$C$104,3,FALSE),""))</f>
        <v/>
      </c>
      <c r="F43" s="15" t="n"/>
      <c r="G43" s="16" t="n"/>
      <c r="H43" s="16" t="n"/>
      <c r="I43" s="23" t="n"/>
      <c r="J43" s="15" t="n"/>
      <c r="K43" s="24" t="n"/>
      <c r="L43" s="19">
        <f>IF(OR($I43="",$K43=""),"",IFERROR($I43*$K43,""))</f>
        <v/>
      </c>
      <c r="M43" s="23" t="n"/>
      <c r="N43" s="19">
        <f>IF($F43="","",IFERROR(VLOOKUP($F43,Assumptions!$A$5:$B$104,2,FALSE),""))</f>
        <v/>
      </c>
      <c r="O43" s="19">
        <f>IF(OR($M43="",$N43=""),"",IFERROR($M43*$N43,""))</f>
        <v/>
      </c>
      <c r="P43" s="19">
        <f>IF(AND($L43="",$O43=""),"",IFERROR(SUM($L43,$O43),""))</f>
        <v/>
      </c>
      <c r="Q43" s="24" t="n"/>
      <c r="R43" s="15" t="n"/>
      <c r="S43" s="15" t="n"/>
      <c r="T43" s="17" t="n"/>
      <c r="U43" s="22">
        <f>IF(AND($A43="",$B43="",$C43=""),"",IF($A43="","Check service date",IF(OR($D43="",$E43=""),"Check equipment ID",IF($S43="","Check status",IF(AND($M43&lt;&gt;"",$N43=""),"Check technician rate",IF(AND($T43&lt;&gt;"",$T43&lt;TODAY(),$S43&lt;&gt;"Completed"),"Follow-up check",""))))))</f>
        <v/>
      </c>
    </row>
    <row r="44" ht="20" customHeight="1">
      <c r="A44" s="17" t="n"/>
      <c r="B44" s="15" t="n"/>
      <c r="C44" s="15" t="n"/>
      <c r="D44" s="25">
        <f>IF($C44="","",IFERROR(VLOOKUP($C44,Equipment!$A$5:$C$104,2,FALSE),""))</f>
        <v/>
      </c>
      <c r="E44" s="25">
        <f>IF($C44="","",IFERROR(VLOOKUP($C44,Equipment!$A$5:$C$104,3,FALSE),""))</f>
        <v/>
      </c>
      <c r="F44" s="15" t="n"/>
      <c r="G44" s="16" t="n"/>
      <c r="H44" s="16" t="n"/>
      <c r="I44" s="23" t="n"/>
      <c r="J44" s="15" t="n"/>
      <c r="K44" s="24" t="n"/>
      <c r="L44" s="21">
        <f>IF(OR($I44="",$K44=""),"",IFERROR($I44*$K44,""))</f>
        <v/>
      </c>
      <c r="M44" s="23" t="n"/>
      <c r="N44" s="21">
        <f>IF($F44="","",IFERROR(VLOOKUP($F44,Assumptions!$A$5:$B$104,2,FALSE),""))</f>
        <v/>
      </c>
      <c r="O44" s="21">
        <f>IF(OR($M44="",$N44=""),"",IFERROR($M44*$N44,""))</f>
        <v/>
      </c>
      <c r="P44" s="21">
        <f>IF(AND($L44="",$O44=""),"",IFERROR(SUM($L44,$O44),""))</f>
        <v/>
      </c>
      <c r="Q44" s="24" t="n"/>
      <c r="R44" s="15" t="n"/>
      <c r="S44" s="15" t="n"/>
      <c r="T44" s="17" t="n"/>
      <c r="U44" s="25">
        <f>IF(AND($A44="",$B44="",$C44=""),"",IF($A44="","Check service date",IF(OR($D44="",$E44=""),"Check equipment ID",IF($S44="","Check status",IF(AND($M44&lt;&gt;"",$N44=""),"Check technician rate",IF(AND($T44&lt;&gt;"",$T44&lt;TODAY(),$S44&lt;&gt;"Completed"),"Follow-up check",""))))))</f>
        <v/>
      </c>
    </row>
    <row r="45" ht="20" customHeight="1">
      <c r="A45" s="17" t="n"/>
      <c r="B45" s="15" t="n"/>
      <c r="C45" s="15" t="n"/>
      <c r="D45" s="22">
        <f>IF($C45="","",IFERROR(VLOOKUP($C45,Equipment!$A$5:$C$104,2,FALSE),""))</f>
        <v/>
      </c>
      <c r="E45" s="22">
        <f>IF($C45="","",IFERROR(VLOOKUP($C45,Equipment!$A$5:$C$104,3,FALSE),""))</f>
        <v/>
      </c>
      <c r="F45" s="15" t="n"/>
      <c r="G45" s="16" t="n"/>
      <c r="H45" s="16" t="n"/>
      <c r="I45" s="23" t="n"/>
      <c r="J45" s="15" t="n"/>
      <c r="K45" s="24" t="n"/>
      <c r="L45" s="19">
        <f>IF(OR($I45="",$K45=""),"",IFERROR($I45*$K45,""))</f>
        <v/>
      </c>
      <c r="M45" s="23" t="n"/>
      <c r="N45" s="19">
        <f>IF($F45="","",IFERROR(VLOOKUP($F45,Assumptions!$A$5:$B$104,2,FALSE),""))</f>
        <v/>
      </c>
      <c r="O45" s="19">
        <f>IF(OR($M45="",$N45=""),"",IFERROR($M45*$N45,""))</f>
        <v/>
      </c>
      <c r="P45" s="19">
        <f>IF(AND($L45="",$O45=""),"",IFERROR(SUM($L45,$O45),""))</f>
        <v/>
      </c>
      <c r="Q45" s="24" t="n"/>
      <c r="R45" s="15" t="n"/>
      <c r="S45" s="15" t="n"/>
      <c r="T45" s="17" t="n"/>
      <c r="U45" s="22">
        <f>IF(AND($A45="",$B45="",$C45=""),"",IF($A45="","Check service date",IF(OR($D45="",$E45=""),"Check equipment ID",IF($S45="","Check status",IF(AND($M45&lt;&gt;"",$N45=""),"Check technician rate",IF(AND($T45&lt;&gt;"",$T45&lt;TODAY(),$S45&lt;&gt;"Completed"),"Follow-up check",""))))))</f>
        <v/>
      </c>
    </row>
    <row r="46" ht="20" customHeight="1">
      <c r="A46" s="17" t="n"/>
      <c r="B46" s="15" t="n"/>
      <c r="C46" s="15" t="n"/>
      <c r="D46" s="25">
        <f>IF($C46="","",IFERROR(VLOOKUP($C46,Equipment!$A$5:$C$104,2,FALSE),""))</f>
        <v/>
      </c>
      <c r="E46" s="25">
        <f>IF($C46="","",IFERROR(VLOOKUP($C46,Equipment!$A$5:$C$104,3,FALSE),""))</f>
        <v/>
      </c>
      <c r="F46" s="15" t="n"/>
      <c r="G46" s="16" t="n"/>
      <c r="H46" s="16" t="n"/>
      <c r="I46" s="23" t="n"/>
      <c r="J46" s="15" t="n"/>
      <c r="K46" s="24" t="n"/>
      <c r="L46" s="21">
        <f>IF(OR($I46="",$K46=""),"",IFERROR($I46*$K46,""))</f>
        <v/>
      </c>
      <c r="M46" s="23" t="n"/>
      <c r="N46" s="21">
        <f>IF($F46="","",IFERROR(VLOOKUP($F46,Assumptions!$A$5:$B$104,2,FALSE),""))</f>
        <v/>
      </c>
      <c r="O46" s="21">
        <f>IF(OR($M46="",$N46=""),"",IFERROR($M46*$N46,""))</f>
        <v/>
      </c>
      <c r="P46" s="21">
        <f>IF(AND($L46="",$O46=""),"",IFERROR(SUM($L46,$O46),""))</f>
        <v/>
      </c>
      <c r="Q46" s="24" t="n"/>
      <c r="R46" s="15" t="n"/>
      <c r="S46" s="15" t="n"/>
      <c r="T46" s="17" t="n"/>
      <c r="U46" s="25">
        <f>IF(AND($A46="",$B46="",$C46=""),"",IF($A46="","Check service date",IF(OR($D46="",$E46=""),"Check equipment ID",IF($S46="","Check status",IF(AND($M46&lt;&gt;"",$N46=""),"Check technician rate",IF(AND($T46&lt;&gt;"",$T46&lt;TODAY(),$S46&lt;&gt;"Completed"),"Follow-up check",""))))))</f>
        <v/>
      </c>
    </row>
    <row r="47" ht="20" customHeight="1">
      <c r="A47" s="17" t="n"/>
      <c r="B47" s="15" t="n"/>
      <c r="C47" s="15" t="n"/>
      <c r="D47" s="22">
        <f>IF($C47="","",IFERROR(VLOOKUP($C47,Equipment!$A$5:$C$104,2,FALSE),""))</f>
        <v/>
      </c>
      <c r="E47" s="22">
        <f>IF($C47="","",IFERROR(VLOOKUP($C47,Equipment!$A$5:$C$104,3,FALSE),""))</f>
        <v/>
      </c>
      <c r="F47" s="15" t="n"/>
      <c r="G47" s="16" t="n"/>
      <c r="H47" s="16" t="n"/>
      <c r="I47" s="23" t="n"/>
      <c r="J47" s="15" t="n"/>
      <c r="K47" s="24" t="n"/>
      <c r="L47" s="19">
        <f>IF(OR($I47="",$K47=""),"",IFERROR($I47*$K47,""))</f>
        <v/>
      </c>
      <c r="M47" s="23" t="n"/>
      <c r="N47" s="19">
        <f>IF($F47="","",IFERROR(VLOOKUP($F47,Assumptions!$A$5:$B$104,2,FALSE),""))</f>
        <v/>
      </c>
      <c r="O47" s="19">
        <f>IF(OR($M47="",$N47=""),"",IFERROR($M47*$N47,""))</f>
        <v/>
      </c>
      <c r="P47" s="19">
        <f>IF(AND($L47="",$O47=""),"",IFERROR(SUM($L47,$O47),""))</f>
        <v/>
      </c>
      <c r="Q47" s="24" t="n"/>
      <c r="R47" s="15" t="n"/>
      <c r="S47" s="15" t="n"/>
      <c r="T47" s="17" t="n"/>
      <c r="U47" s="22">
        <f>IF(AND($A47="",$B47="",$C47=""),"",IF($A47="","Check service date",IF(OR($D47="",$E47=""),"Check equipment ID",IF($S47="","Check status",IF(AND($M47&lt;&gt;"",$N47=""),"Check technician rate",IF(AND($T47&lt;&gt;"",$T47&lt;TODAY(),$S47&lt;&gt;"Completed"),"Follow-up check",""))))))</f>
        <v/>
      </c>
    </row>
    <row r="48" ht="20" customHeight="1">
      <c r="A48" s="17" t="n"/>
      <c r="B48" s="15" t="n"/>
      <c r="C48" s="15" t="n"/>
      <c r="D48" s="25">
        <f>IF($C48="","",IFERROR(VLOOKUP($C48,Equipment!$A$5:$C$104,2,FALSE),""))</f>
        <v/>
      </c>
      <c r="E48" s="25">
        <f>IF($C48="","",IFERROR(VLOOKUP($C48,Equipment!$A$5:$C$104,3,FALSE),""))</f>
        <v/>
      </c>
      <c r="F48" s="15" t="n"/>
      <c r="G48" s="16" t="n"/>
      <c r="H48" s="16" t="n"/>
      <c r="I48" s="23" t="n"/>
      <c r="J48" s="15" t="n"/>
      <c r="K48" s="24" t="n"/>
      <c r="L48" s="21">
        <f>IF(OR($I48="",$K48=""),"",IFERROR($I48*$K48,""))</f>
        <v/>
      </c>
      <c r="M48" s="23" t="n"/>
      <c r="N48" s="21">
        <f>IF($F48="","",IFERROR(VLOOKUP($F48,Assumptions!$A$5:$B$104,2,FALSE),""))</f>
        <v/>
      </c>
      <c r="O48" s="21">
        <f>IF(OR($M48="",$N48=""),"",IFERROR($M48*$N48,""))</f>
        <v/>
      </c>
      <c r="P48" s="21">
        <f>IF(AND($L48="",$O48=""),"",IFERROR(SUM($L48,$O48),""))</f>
        <v/>
      </c>
      <c r="Q48" s="24" t="n"/>
      <c r="R48" s="15" t="n"/>
      <c r="S48" s="15" t="n"/>
      <c r="T48" s="17" t="n"/>
      <c r="U48" s="25">
        <f>IF(AND($A48="",$B48="",$C48=""),"",IF($A48="","Check service date",IF(OR($D48="",$E48=""),"Check equipment ID",IF($S48="","Check status",IF(AND($M48&lt;&gt;"",$N48=""),"Check technician rate",IF(AND($T48&lt;&gt;"",$T48&lt;TODAY(),$S48&lt;&gt;"Completed"),"Follow-up check",""))))))</f>
        <v/>
      </c>
    </row>
    <row r="49" ht="20" customHeight="1">
      <c r="A49" s="17" t="n"/>
      <c r="B49" s="15" t="n"/>
      <c r="C49" s="15" t="n"/>
      <c r="D49" s="22">
        <f>IF($C49="","",IFERROR(VLOOKUP($C49,Equipment!$A$5:$C$104,2,FALSE),""))</f>
        <v/>
      </c>
      <c r="E49" s="22">
        <f>IF($C49="","",IFERROR(VLOOKUP($C49,Equipment!$A$5:$C$104,3,FALSE),""))</f>
        <v/>
      </c>
      <c r="F49" s="15" t="n"/>
      <c r="G49" s="16" t="n"/>
      <c r="H49" s="16" t="n"/>
      <c r="I49" s="23" t="n"/>
      <c r="J49" s="15" t="n"/>
      <c r="K49" s="24" t="n"/>
      <c r="L49" s="19">
        <f>IF(OR($I49="",$K49=""),"",IFERROR($I49*$K49,""))</f>
        <v/>
      </c>
      <c r="M49" s="23" t="n"/>
      <c r="N49" s="19">
        <f>IF($F49="","",IFERROR(VLOOKUP($F49,Assumptions!$A$5:$B$104,2,FALSE),""))</f>
        <v/>
      </c>
      <c r="O49" s="19">
        <f>IF(OR($M49="",$N49=""),"",IFERROR($M49*$N49,""))</f>
        <v/>
      </c>
      <c r="P49" s="19">
        <f>IF(AND($L49="",$O49=""),"",IFERROR(SUM($L49,$O49),""))</f>
        <v/>
      </c>
      <c r="Q49" s="24" t="n"/>
      <c r="R49" s="15" t="n"/>
      <c r="S49" s="15" t="n"/>
      <c r="T49" s="17" t="n"/>
      <c r="U49" s="22">
        <f>IF(AND($A49="",$B49="",$C49=""),"",IF($A49="","Check service date",IF(OR($D49="",$E49=""),"Check equipment ID",IF($S49="","Check status",IF(AND($M49&lt;&gt;"",$N49=""),"Check technician rate",IF(AND($T49&lt;&gt;"",$T49&lt;TODAY(),$S49&lt;&gt;"Completed"),"Follow-up check",""))))))</f>
        <v/>
      </c>
    </row>
    <row r="50" ht="20" customHeight="1">
      <c r="A50" s="17" t="n"/>
      <c r="B50" s="15" t="n"/>
      <c r="C50" s="15" t="n"/>
      <c r="D50" s="25">
        <f>IF($C50="","",IFERROR(VLOOKUP($C50,Equipment!$A$5:$C$104,2,FALSE),""))</f>
        <v/>
      </c>
      <c r="E50" s="25">
        <f>IF($C50="","",IFERROR(VLOOKUP($C50,Equipment!$A$5:$C$104,3,FALSE),""))</f>
        <v/>
      </c>
      <c r="F50" s="15" t="n"/>
      <c r="G50" s="16" t="n"/>
      <c r="H50" s="16" t="n"/>
      <c r="I50" s="23" t="n"/>
      <c r="J50" s="15" t="n"/>
      <c r="K50" s="24" t="n"/>
      <c r="L50" s="21">
        <f>IF(OR($I50="",$K50=""),"",IFERROR($I50*$K50,""))</f>
        <v/>
      </c>
      <c r="M50" s="23" t="n"/>
      <c r="N50" s="21">
        <f>IF($F50="","",IFERROR(VLOOKUP($F50,Assumptions!$A$5:$B$104,2,FALSE),""))</f>
        <v/>
      </c>
      <c r="O50" s="21">
        <f>IF(OR($M50="",$N50=""),"",IFERROR($M50*$N50,""))</f>
        <v/>
      </c>
      <c r="P50" s="21">
        <f>IF(AND($L50="",$O50=""),"",IFERROR(SUM($L50,$O50),""))</f>
        <v/>
      </c>
      <c r="Q50" s="24" t="n"/>
      <c r="R50" s="15" t="n"/>
      <c r="S50" s="15" t="n"/>
      <c r="T50" s="17" t="n"/>
      <c r="U50" s="25">
        <f>IF(AND($A50="",$B50="",$C50=""),"",IF($A50="","Check service date",IF(OR($D50="",$E50=""),"Check equipment ID",IF($S50="","Check status",IF(AND($M50&lt;&gt;"",$N50=""),"Check technician rate",IF(AND($T50&lt;&gt;"",$T50&lt;TODAY(),$S50&lt;&gt;"Completed"),"Follow-up check",""))))))</f>
        <v/>
      </c>
    </row>
    <row r="51" ht="20" customHeight="1">
      <c r="A51" s="17" t="n"/>
      <c r="B51" s="15" t="n"/>
      <c r="C51" s="15" t="n"/>
      <c r="D51" s="22">
        <f>IF($C51="","",IFERROR(VLOOKUP($C51,Equipment!$A$5:$C$104,2,FALSE),""))</f>
        <v/>
      </c>
      <c r="E51" s="22">
        <f>IF($C51="","",IFERROR(VLOOKUP($C51,Equipment!$A$5:$C$104,3,FALSE),""))</f>
        <v/>
      </c>
      <c r="F51" s="15" t="n"/>
      <c r="G51" s="16" t="n"/>
      <c r="H51" s="16" t="n"/>
      <c r="I51" s="23" t="n"/>
      <c r="J51" s="15" t="n"/>
      <c r="K51" s="24" t="n"/>
      <c r="L51" s="19">
        <f>IF(OR($I51="",$K51=""),"",IFERROR($I51*$K51,""))</f>
        <v/>
      </c>
      <c r="M51" s="23" t="n"/>
      <c r="N51" s="19">
        <f>IF($F51="","",IFERROR(VLOOKUP($F51,Assumptions!$A$5:$B$104,2,FALSE),""))</f>
        <v/>
      </c>
      <c r="O51" s="19">
        <f>IF(OR($M51="",$N51=""),"",IFERROR($M51*$N51,""))</f>
        <v/>
      </c>
      <c r="P51" s="19">
        <f>IF(AND($L51="",$O51=""),"",IFERROR(SUM($L51,$O51),""))</f>
        <v/>
      </c>
      <c r="Q51" s="24" t="n"/>
      <c r="R51" s="15" t="n"/>
      <c r="S51" s="15" t="n"/>
      <c r="T51" s="17" t="n"/>
      <c r="U51" s="22">
        <f>IF(AND($A51="",$B51="",$C51=""),"",IF($A51="","Check service date",IF(OR($D51="",$E51=""),"Check equipment ID",IF($S51="","Check status",IF(AND($M51&lt;&gt;"",$N51=""),"Check technician rate",IF(AND($T51&lt;&gt;"",$T51&lt;TODAY(),$S51&lt;&gt;"Completed"),"Follow-up check",""))))))</f>
        <v/>
      </c>
    </row>
    <row r="52" ht="20" customHeight="1">
      <c r="A52" s="17" t="n"/>
      <c r="B52" s="15" t="n"/>
      <c r="C52" s="15" t="n"/>
      <c r="D52" s="25">
        <f>IF($C52="","",IFERROR(VLOOKUP($C52,Equipment!$A$5:$C$104,2,FALSE),""))</f>
        <v/>
      </c>
      <c r="E52" s="25">
        <f>IF($C52="","",IFERROR(VLOOKUP($C52,Equipment!$A$5:$C$104,3,FALSE),""))</f>
        <v/>
      </c>
      <c r="F52" s="15" t="n"/>
      <c r="G52" s="16" t="n"/>
      <c r="H52" s="16" t="n"/>
      <c r="I52" s="23" t="n"/>
      <c r="J52" s="15" t="n"/>
      <c r="K52" s="24" t="n"/>
      <c r="L52" s="21">
        <f>IF(OR($I52="",$K52=""),"",IFERROR($I52*$K52,""))</f>
        <v/>
      </c>
      <c r="M52" s="23" t="n"/>
      <c r="N52" s="21">
        <f>IF($F52="","",IFERROR(VLOOKUP($F52,Assumptions!$A$5:$B$104,2,FALSE),""))</f>
        <v/>
      </c>
      <c r="O52" s="21">
        <f>IF(OR($M52="",$N52=""),"",IFERROR($M52*$N52,""))</f>
        <v/>
      </c>
      <c r="P52" s="21">
        <f>IF(AND($L52="",$O52=""),"",IFERROR(SUM($L52,$O52),""))</f>
        <v/>
      </c>
      <c r="Q52" s="24" t="n"/>
      <c r="R52" s="15" t="n"/>
      <c r="S52" s="15" t="n"/>
      <c r="T52" s="17" t="n"/>
      <c r="U52" s="25">
        <f>IF(AND($A52="",$B52="",$C52=""),"",IF($A52="","Check service date",IF(OR($D52="",$E52=""),"Check equipment ID",IF($S52="","Check status",IF(AND($M52&lt;&gt;"",$N52=""),"Check technician rate",IF(AND($T52&lt;&gt;"",$T52&lt;TODAY(),$S52&lt;&gt;"Completed"),"Follow-up check",""))))))</f>
        <v/>
      </c>
    </row>
    <row r="53" ht="20" customHeight="1">
      <c r="A53" s="17" t="n"/>
      <c r="B53" s="15" t="n"/>
      <c r="C53" s="15" t="n"/>
      <c r="D53" s="22">
        <f>IF($C53="","",IFERROR(VLOOKUP($C53,Equipment!$A$5:$C$104,2,FALSE),""))</f>
        <v/>
      </c>
      <c r="E53" s="22">
        <f>IF($C53="","",IFERROR(VLOOKUP($C53,Equipment!$A$5:$C$104,3,FALSE),""))</f>
        <v/>
      </c>
      <c r="F53" s="15" t="n"/>
      <c r="G53" s="16" t="n"/>
      <c r="H53" s="16" t="n"/>
      <c r="I53" s="23" t="n"/>
      <c r="J53" s="15" t="n"/>
      <c r="K53" s="24" t="n"/>
      <c r="L53" s="19">
        <f>IF(OR($I53="",$K53=""),"",IFERROR($I53*$K53,""))</f>
        <v/>
      </c>
      <c r="M53" s="23" t="n"/>
      <c r="N53" s="19">
        <f>IF($F53="","",IFERROR(VLOOKUP($F53,Assumptions!$A$5:$B$104,2,FALSE),""))</f>
        <v/>
      </c>
      <c r="O53" s="19">
        <f>IF(OR($M53="",$N53=""),"",IFERROR($M53*$N53,""))</f>
        <v/>
      </c>
      <c r="P53" s="19">
        <f>IF(AND($L53="",$O53=""),"",IFERROR(SUM($L53,$O53),""))</f>
        <v/>
      </c>
      <c r="Q53" s="24" t="n"/>
      <c r="R53" s="15" t="n"/>
      <c r="S53" s="15" t="n"/>
      <c r="T53" s="17" t="n"/>
      <c r="U53" s="22">
        <f>IF(AND($A53="",$B53="",$C53=""),"",IF($A53="","Check service date",IF(OR($D53="",$E53=""),"Check equipment ID",IF($S53="","Check status",IF(AND($M53&lt;&gt;"",$N53=""),"Check technician rate",IF(AND($T53&lt;&gt;"",$T53&lt;TODAY(),$S53&lt;&gt;"Completed"),"Follow-up check",""))))))</f>
        <v/>
      </c>
    </row>
    <row r="54" ht="20" customHeight="1">
      <c r="A54" s="17" t="n"/>
      <c r="B54" s="15" t="n"/>
      <c r="C54" s="15" t="n"/>
      <c r="D54" s="25">
        <f>IF($C54="","",IFERROR(VLOOKUP($C54,Equipment!$A$5:$C$104,2,FALSE),""))</f>
        <v/>
      </c>
      <c r="E54" s="25">
        <f>IF($C54="","",IFERROR(VLOOKUP($C54,Equipment!$A$5:$C$104,3,FALSE),""))</f>
        <v/>
      </c>
      <c r="F54" s="15" t="n"/>
      <c r="G54" s="16" t="n"/>
      <c r="H54" s="16" t="n"/>
      <c r="I54" s="23" t="n"/>
      <c r="J54" s="15" t="n"/>
      <c r="K54" s="24" t="n"/>
      <c r="L54" s="21">
        <f>IF(OR($I54="",$K54=""),"",IFERROR($I54*$K54,""))</f>
        <v/>
      </c>
      <c r="M54" s="23" t="n"/>
      <c r="N54" s="21">
        <f>IF($F54="","",IFERROR(VLOOKUP($F54,Assumptions!$A$5:$B$104,2,FALSE),""))</f>
        <v/>
      </c>
      <c r="O54" s="21">
        <f>IF(OR($M54="",$N54=""),"",IFERROR($M54*$N54,""))</f>
        <v/>
      </c>
      <c r="P54" s="21">
        <f>IF(AND($L54="",$O54=""),"",IFERROR(SUM($L54,$O54),""))</f>
        <v/>
      </c>
      <c r="Q54" s="24" t="n"/>
      <c r="R54" s="15" t="n"/>
      <c r="S54" s="15" t="n"/>
      <c r="T54" s="17" t="n"/>
      <c r="U54" s="25">
        <f>IF(AND($A54="",$B54="",$C54=""),"",IF($A54="","Check service date",IF(OR($D54="",$E54=""),"Check equipment ID",IF($S54="","Check status",IF(AND($M54&lt;&gt;"",$N54=""),"Check technician rate",IF(AND($T54&lt;&gt;"",$T54&lt;TODAY(),$S54&lt;&gt;"Completed"),"Follow-up check",""))))))</f>
        <v/>
      </c>
    </row>
    <row r="55" ht="20" customHeight="1">
      <c r="A55" s="17" t="n"/>
      <c r="B55" s="15" t="n"/>
      <c r="C55" s="15" t="n"/>
      <c r="D55" s="22">
        <f>IF($C55="","",IFERROR(VLOOKUP($C55,Equipment!$A$5:$C$104,2,FALSE),""))</f>
        <v/>
      </c>
      <c r="E55" s="22">
        <f>IF($C55="","",IFERROR(VLOOKUP($C55,Equipment!$A$5:$C$104,3,FALSE),""))</f>
        <v/>
      </c>
      <c r="F55" s="15" t="n"/>
      <c r="G55" s="16" t="n"/>
      <c r="H55" s="16" t="n"/>
      <c r="I55" s="23" t="n"/>
      <c r="J55" s="15" t="n"/>
      <c r="K55" s="24" t="n"/>
      <c r="L55" s="19">
        <f>IF(OR($I55="",$K55=""),"",IFERROR($I55*$K55,""))</f>
        <v/>
      </c>
      <c r="M55" s="23" t="n"/>
      <c r="N55" s="19">
        <f>IF($F55="","",IFERROR(VLOOKUP($F55,Assumptions!$A$5:$B$104,2,FALSE),""))</f>
        <v/>
      </c>
      <c r="O55" s="19">
        <f>IF(OR($M55="",$N55=""),"",IFERROR($M55*$N55,""))</f>
        <v/>
      </c>
      <c r="P55" s="19">
        <f>IF(AND($L55="",$O55=""),"",IFERROR(SUM($L55,$O55),""))</f>
        <v/>
      </c>
      <c r="Q55" s="24" t="n"/>
      <c r="R55" s="15" t="n"/>
      <c r="S55" s="15" t="n"/>
      <c r="T55" s="17" t="n"/>
      <c r="U55" s="22">
        <f>IF(AND($A55="",$B55="",$C55=""),"",IF($A55="","Check service date",IF(OR($D55="",$E55=""),"Check equipment ID",IF($S55="","Check status",IF(AND($M55&lt;&gt;"",$N55=""),"Check technician rate",IF(AND($T55&lt;&gt;"",$T55&lt;TODAY(),$S55&lt;&gt;"Completed"),"Follow-up check",""))))))</f>
        <v/>
      </c>
    </row>
    <row r="56" ht="20" customHeight="1">
      <c r="A56" s="17" t="n"/>
      <c r="B56" s="15" t="n"/>
      <c r="C56" s="15" t="n"/>
      <c r="D56" s="25">
        <f>IF($C56="","",IFERROR(VLOOKUP($C56,Equipment!$A$5:$C$104,2,FALSE),""))</f>
        <v/>
      </c>
      <c r="E56" s="25">
        <f>IF($C56="","",IFERROR(VLOOKUP($C56,Equipment!$A$5:$C$104,3,FALSE),""))</f>
        <v/>
      </c>
      <c r="F56" s="15" t="n"/>
      <c r="G56" s="16" t="n"/>
      <c r="H56" s="16" t="n"/>
      <c r="I56" s="23" t="n"/>
      <c r="J56" s="15" t="n"/>
      <c r="K56" s="24" t="n"/>
      <c r="L56" s="21">
        <f>IF(OR($I56="",$K56=""),"",IFERROR($I56*$K56,""))</f>
        <v/>
      </c>
      <c r="M56" s="23" t="n"/>
      <c r="N56" s="21">
        <f>IF($F56="","",IFERROR(VLOOKUP($F56,Assumptions!$A$5:$B$104,2,FALSE),""))</f>
        <v/>
      </c>
      <c r="O56" s="21">
        <f>IF(OR($M56="",$N56=""),"",IFERROR($M56*$N56,""))</f>
        <v/>
      </c>
      <c r="P56" s="21">
        <f>IF(AND($L56="",$O56=""),"",IFERROR(SUM($L56,$O56),""))</f>
        <v/>
      </c>
      <c r="Q56" s="24" t="n"/>
      <c r="R56" s="15" t="n"/>
      <c r="S56" s="15" t="n"/>
      <c r="T56" s="17" t="n"/>
      <c r="U56" s="25">
        <f>IF(AND($A56="",$B56="",$C56=""),"",IF($A56="","Check service date",IF(OR($D56="",$E56=""),"Check equipment ID",IF($S56="","Check status",IF(AND($M56&lt;&gt;"",$N56=""),"Check technician rate",IF(AND($T56&lt;&gt;"",$T56&lt;TODAY(),$S56&lt;&gt;"Completed"),"Follow-up check",""))))))</f>
        <v/>
      </c>
    </row>
    <row r="57" ht="20" customHeight="1">
      <c r="A57" s="17" t="n"/>
      <c r="B57" s="15" t="n"/>
      <c r="C57" s="15" t="n"/>
      <c r="D57" s="22">
        <f>IF($C57="","",IFERROR(VLOOKUP($C57,Equipment!$A$5:$C$104,2,FALSE),""))</f>
        <v/>
      </c>
      <c r="E57" s="22">
        <f>IF($C57="","",IFERROR(VLOOKUP($C57,Equipment!$A$5:$C$104,3,FALSE),""))</f>
        <v/>
      </c>
      <c r="F57" s="15" t="n"/>
      <c r="G57" s="16" t="n"/>
      <c r="H57" s="16" t="n"/>
      <c r="I57" s="23" t="n"/>
      <c r="J57" s="15" t="n"/>
      <c r="K57" s="24" t="n"/>
      <c r="L57" s="19">
        <f>IF(OR($I57="",$K57=""),"",IFERROR($I57*$K57,""))</f>
        <v/>
      </c>
      <c r="M57" s="23" t="n"/>
      <c r="N57" s="19">
        <f>IF($F57="","",IFERROR(VLOOKUP($F57,Assumptions!$A$5:$B$104,2,FALSE),""))</f>
        <v/>
      </c>
      <c r="O57" s="19">
        <f>IF(OR($M57="",$N57=""),"",IFERROR($M57*$N57,""))</f>
        <v/>
      </c>
      <c r="P57" s="19">
        <f>IF(AND($L57="",$O57=""),"",IFERROR(SUM($L57,$O57),""))</f>
        <v/>
      </c>
      <c r="Q57" s="24" t="n"/>
      <c r="R57" s="15" t="n"/>
      <c r="S57" s="15" t="n"/>
      <c r="T57" s="17" t="n"/>
      <c r="U57" s="22">
        <f>IF(AND($A57="",$B57="",$C57=""),"",IF($A57="","Check service date",IF(OR($D57="",$E57=""),"Check equipment ID",IF($S57="","Check status",IF(AND($M57&lt;&gt;"",$N57=""),"Check technician rate",IF(AND($T57&lt;&gt;"",$T57&lt;TODAY(),$S57&lt;&gt;"Completed"),"Follow-up check",""))))))</f>
        <v/>
      </c>
    </row>
    <row r="58" ht="20" customHeight="1">
      <c r="A58" s="17" t="n"/>
      <c r="B58" s="15" t="n"/>
      <c r="C58" s="15" t="n"/>
      <c r="D58" s="25">
        <f>IF($C58="","",IFERROR(VLOOKUP($C58,Equipment!$A$5:$C$104,2,FALSE),""))</f>
        <v/>
      </c>
      <c r="E58" s="25">
        <f>IF($C58="","",IFERROR(VLOOKUP($C58,Equipment!$A$5:$C$104,3,FALSE),""))</f>
        <v/>
      </c>
      <c r="F58" s="15" t="n"/>
      <c r="G58" s="16" t="n"/>
      <c r="H58" s="16" t="n"/>
      <c r="I58" s="23" t="n"/>
      <c r="J58" s="15" t="n"/>
      <c r="K58" s="24" t="n"/>
      <c r="L58" s="21">
        <f>IF(OR($I58="",$K58=""),"",IFERROR($I58*$K58,""))</f>
        <v/>
      </c>
      <c r="M58" s="23" t="n"/>
      <c r="N58" s="21">
        <f>IF($F58="","",IFERROR(VLOOKUP($F58,Assumptions!$A$5:$B$104,2,FALSE),""))</f>
        <v/>
      </c>
      <c r="O58" s="21">
        <f>IF(OR($M58="",$N58=""),"",IFERROR($M58*$N58,""))</f>
        <v/>
      </c>
      <c r="P58" s="21">
        <f>IF(AND($L58="",$O58=""),"",IFERROR(SUM($L58,$O58),""))</f>
        <v/>
      </c>
      <c r="Q58" s="24" t="n"/>
      <c r="R58" s="15" t="n"/>
      <c r="S58" s="15" t="n"/>
      <c r="T58" s="17" t="n"/>
      <c r="U58" s="25">
        <f>IF(AND($A58="",$B58="",$C58=""),"",IF($A58="","Check service date",IF(OR($D58="",$E58=""),"Check equipment ID",IF($S58="","Check status",IF(AND($M58&lt;&gt;"",$N58=""),"Check technician rate",IF(AND($T58&lt;&gt;"",$T58&lt;TODAY(),$S58&lt;&gt;"Completed"),"Follow-up check",""))))))</f>
        <v/>
      </c>
    </row>
    <row r="59" ht="20" customHeight="1">
      <c r="A59" s="17" t="n"/>
      <c r="B59" s="15" t="n"/>
      <c r="C59" s="15" t="n"/>
      <c r="D59" s="22">
        <f>IF($C59="","",IFERROR(VLOOKUP($C59,Equipment!$A$5:$C$104,2,FALSE),""))</f>
        <v/>
      </c>
      <c r="E59" s="22">
        <f>IF($C59="","",IFERROR(VLOOKUP($C59,Equipment!$A$5:$C$104,3,FALSE),""))</f>
        <v/>
      </c>
      <c r="F59" s="15" t="n"/>
      <c r="G59" s="16" t="n"/>
      <c r="H59" s="16" t="n"/>
      <c r="I59" s="23" t="n"/>
      <c r="J59" s="15" t="n"/>
      <c r="K59" s="24" t="n"/>
      <c r="L59" s="19">
        <f>IF(OR($I59="",$K59=""),"",IFERROR($I59*$K59,""))</f>
        <v/>
      </c>
      <c r="M59" s="23" t="n"/>
      <c r="N59" s="19">
        <f>IF($F59="","",IFERROR(VLOOKUP($F59,Assumptions!$A$5:$B$104,2,FALSE),""))</f>
        <v/>
      </c>
      <c r="O59" s="19">
        <f>IF(OR($M59="",$N59=""),"",IFERROR($M59*$N59,""))</f>
        <v/>
      </c>
      <c r="P59" s="19">
        <f>IF(AND($L59="",$O59=""),"",IFERROR(SUM($L59,$O59),""))</f>
        <v/>
      </c>
      <c r="Q59" s="24" t="n"/>
      <c r="R59" s="15" t="n"/>
      <c r="S59" s="15" t="n"/>
      <c r="T59" s="17" t="n"/>
      <c r="U59" s="22">
        <f>IF(AND($A59="",$B59="",$C59=""),"",IF($A59="","Check service date",IF(OR($D59="",$E59=""),"Check equipment ID",IF($S59="","Check status",IF(AND($M59&lt;&gt;"",$N59=""),"Check technician rate",IF(AND($T59&lt;&gt;"",$T59&lt;TODAY(),$S59&lt;&gt;"Completed"),"Follow-up check",""))))))</f>
        <v/>
      </c>
    </row>
    <row r="60" ht="20" customHeight="1">
      <c r="A60" s="17" t="n"/>
      <c r="B60" s="15" t="n"/>
      <c r="C60" s="15" t="n"/>
      <c r="D60" s="25">
        <f>IF($C60="","",IFERROR(VLOOKUP($C60,Equipment!$A$5:$C$104,2,FALSE),""))</f>
        <v/>
      </c>
      <c r="E60" s="25">
        <f>IF($C60="","",IFERROR(VLOOKUP($C60,Equipment!$A$5:$C$104,3,FALSE),""))</f>
        <v/>
      </c>
      <c r="F60" s="15" t="n"/>
      <c r="G60" s="16" t="n"/>
      <c r="H60" s="16" t="n"/>
      <c r="I60" s="23" t="n"/>
      <c r="J60" s="15" t="n"/>
      <c r="K60" s="24" t="n"/>
      <c r="L60" s="21">
        <f>IF(OR($I60="",$K60=""),"",IFERROR($I60*$K60,""))</f>
        <v/>
      </c>
      <c r="M60" s="23" t="n"/>
      <c r="N60" s="21">
        <f>IF($F60="","",IFERROR(VLOOKUP($F60,Assumptions!$A$5:$B$104,2,FALSE),""))</f>
        <v/>
      </c>
      <c r="O60" s="21">
        <f>IF(OR($M60="",$N60=""),"",IFERROR($M60*$N60,""))</f>
        <v/>
      </c>
      <c r="P60" s="21">
        <f>IF(AND($L60="",$O60=""),"",IFERROR(SUM($L60,$O60),""))</f>
        <v/>
      </c>
      <c r="Q60" s="24" t="n"/>
      <c r="R60" s="15" t="n"/>
      <c r="S60" s="15" t="n"/>
      <c r="T60" s="17" t="n"/>
      <c r="U60" s="25">
        <f>IF(AND($A60="",$B60="",$C60=""),"",IF($A60="","Check service date",IF(OR($D60="",$E60=""),"Check equipment ID",IF($S60="","Check status",IF(AND($M60&lt;&gt;"",$N60=""),"Check technician rate",IF(AND($T60&lt;&gt;"",$T60&lt;TODAY(),$S60&lt;&gt;"Completed"),"Follow-up check",""))))))</f>
        <v/>
      </c>
    </row>
    <row r="61" ht="20" customHeight="1">
      <c r="A61" s="17" t="n"/>
      <c r="B61" s="15" t="n"/>
      <c r="C61" s="15" t="n"/>
      <c r="D61" s="22">
        <f>IF($C61="","",IFERROR(VLOOKUP($C61,Equipment!$A$5:$C$104,2,FALSE),""))</f>
        <v/>
      </c>
      <c r="E61" s="22">
        <f>IF($C61="","",IFERROR(VLOOKUP($C61,Equipment!$A$5:$C$104,3,FALSE),""))</f>
        <v/>
      </c>
      <c r="F61" s="15" t="n"/>
      <c r="G61" s="16" t="n"/>
      <c r="H61" s="16" t="n"/>
      <c r="I61" s="23" t="n"/>
      <c r="J61" s="15" t="n"/>
      <c r="K61" s="24" t="n"/>
      <c r="L61" s="19">
        <f>IF(OR($I61="",$K61=""),"",IFERROR($I61*$K61,""))</f>
        <v/>
      </c>
      <c r="M61" s="23" t="n"/>
      <c r="N61" s="19">
        <f>IF($F61="","",IFERROR(VLOOKUP($F61,Assumptions!$A$5:$B$104,2,FALSE),""))</f>
        <v/>
      </c>
      <c r="O61" s="19">
        <f>IF(OR($M61="",$N61=""),"",IFERROR($M61*$N61,""))</f>
        <v/>
      </c>
      <c r="P61" s="19">
        <f>IF(AND($L61="",$O61=""),"",IFERROR(SUM($L61,$O61),""))</f>
        <v/>
      </c>
      <c r="Q61" s="24" t="n"/>
      <c r="R61" s="15" t="n"/>
      <c r="S61" s="15" t="n"/>
      <c r="T61" s="17" t="n"/>
      <c r="U61" s="22">
        <f>IF(AND($A61="",$B61="",$C61=""),"",IF($A61="","Check service date",IF(OR($D61="",$E61=""),"Check equipment ID",IF($S61="","Check status",IF(AND($M61&lt;&gt;"",$N61=""),"Check technician rate",IF(AND($T61&lt;&gt;"",$T61&lt;TODAY(),$S61&lt;&gt;"Completed"),"Follow-up check",""))))))</f>
        <v/>
      </c>
    </row>
    <row r="62" ht="20" customHeight="1">
      <c r="A62" s="17" t="n"/>
      <c r="B62" s="15" t="n"/>
      <c r="C62" s="15" t="n"/>
      <c r="D62" s="25">
        <f>IF($C62="","",IFERROR(VLOOKUP($C62,Equipment!$A$5:$C$104,2,FALSE),""))</f>
        <v/>
      </c>
      <c r="E62" s="25">
        <f>IF($C62="","",IFERROR(VLOOKUP($C62,Equipment!$A$5:$C$104,3,FALSE),""))</f>
        <v/>
      </c>
      <c r="F62" s="15" t="n"/>
      <c r="G62" s="16" t="n"/>
      <c r="H62" s="16" t="n"/>
      <c r="I62" s="23" t="n"/>
      <c r="J62" s="15" t="n"/>
      <c r="K62" s="24" t="n"/>
      <c r="L62" s="21">
        <f>IF(OR($I62="",$K62=""),"",IFERROR($I62*$K62,""))</f>
        <v/>
      </c>
      <c r="M62" s="23" t="n"/>
      <c r="N62" s="21">
        <f>IF($F62="","",IFERROR(VLOOKUP($F62,Assumptions!$A$5:$B$104,2,FALSE),""))</f>
        <v/>
      </c>
      <c r="O62" s="21">
        <f>IF(OR($M62="",$N62=""),"",IFERROR($M62*$N62,""))</f>
        <v/>
      </c>
      <c r="P62" s="21">
        <f>IF(AND($L62="",$O62=""),"",IFERROR(SUM($L62,$O62),""))</f>
        <v/>
      </c>
      <c r="Q62" s="24" t="n"/>
      <c r="R62" s="15" t="n"/>
      <c r="S62" s="15" t="n"/>
      <c r="T62" s="17" t="n"/>
      <c r="U62" s="25">
        <f>IF(AND($A62="",$B62="",$C62=""),"",IF($A62="","Check service date",IF(OR($D62="",$E62=""),"Check equipment ID",IF($S62="","Check status",IF(AND($M62&lt;&gt;"",$N62=""),"Check technician rate",IF(AND($T62&lt;&gt;"",$T62&lt;TODAY(),$S62&lt;&gt;"Completed"),"Follow-up check",""))))))</f>
        <v/>
      </c>
    </row>
    <row r="63" ht="20" customHeight="1">
      <c r="A63" s="17" t="n"/>
      <c r="B63" s="15" t="n"/>
      <c r="C63" s="15" t="n"/>
      <c r="D63" s="22">
        <f>IF($C63="","",IFERROR(VLOOKUP($C63,Equipment!$A$5:$C$104,2,FALSE),""))</f>
        <v/>
      </c>
      <c r="E63" s="22">
        <f>IF($C63="","",IFERROR(VLOOKUP($C63,Equipment!$A$5:$C$104,3,FALSE),""))</f>
        <v/>
      </c>
      <c r="F63" s="15" t="n"/>
      <c r="G63" s="16" t="n"/>
      <c r="H63" s="16" t="n"/>
      <c r="I63" s="23" t="n"/>
      <c r="J63" s="15" t="n"/>
      <c r="K63" s="24" t="n"/>
      <c r="L63" s="19">
        <f>IF(OR($I63="",$K63=""),"",IFERROR($I63*$K63,""))</f>
        <v/>
      </c>
      <c r="M63" s="23" t="n"/>
      <c r="N63" s="19">
        <f>IF($F63="","",IFERROR(VLOOKUP($F63,Assumptions!$A$5:$B$104,2,FALSE),""))</f>
        <v/>
      </c>
      <c r="O63" s="19">
        <f>IF(OR($M63="",$N63=""),"",IFERROR($M63*$N63,""))</f>
        <v/>
      </c>
      <c r="P63" s="19">
        <f>IF(AND($L63="",$O63=""),"",IFERROR(SUM($L63,$O63),""))</f>
        <v/>
      </c>
      <c r="Q63" s="24" t="n"/>
      <c r="R63" s="15" t="n"/>
      <c r="S63" s="15" t="n"/>
      <c r="T63" s="17" t="n"/>
      <c r="U63" s="22">
        <f>IF(AND($A63="",$B63="",$C63=""),"",IF($A63="","Check service date",IF(OR($D63="",$E63=""),"Check equipment ID",IF($S63="","Check status",IF(AND($M63&lt;&gt;"",$N63=""),"Check technician rate",IF(AND($T63&lt;&gt;"",$T63&lt;TODAY(),$S63&lt;&gt;"Completed"),"Follow-up check",""))))))</f>
        <v/>
      </c>
    </row>
    <row r="64" ht="20" customHeight="1">
      <c r="A64" s="17" t="n"/>
      <c r="B64" s="15" t="n"/>
      <c r="C64" s="15" t="n"/>
      <c r="D64" s="25">
        <f>IF($C64="","",IFERROR(VLOOKUP($C64,Equipment!$A$5:$C$104,2,FALSE),""))</f>
        <v/>
      </c>
      <c r="E64" s="25">
        <f>IF($C64="","",IFERROR(VLOOKUP($C64,Equipment!$A$5:$C$104,3,FALSE),""))</f>
        <v/>
      </c>
      <c r="F64" s="15" t="n"/>
      <c r="G64" s="16" t="n"/>
      <c r="H64" s="16" t="n"/>
      <c r="I64" s="23" t="n"/>
      <c r="J64" s="15" t="n"/>
      <c r="K64" s="24" t="n"/>
      <c r="L64" s="21">
        <f>IF(OR($I64="",$K64=""),"",IFERROR($I64*$K64,""))</f>
        <v/>
      </c>
      <c r="M64" s="23" t="n"/>
      <c r="N64" s="21">
        <f>IF($F64="","",IFERROR(VLOOKUP($F64,Assumptions!$A$5:$B$104,2,FALSE),""))</f>
        <v/>
      </c>
      <c r="O64" s="21">
        <f>IF(OR($M64="",$N64=""),"",IFERROR($M64*$N64,""))</f>
        <v/>
      </c>
      <c r="P64" s="21">
        <f>IF(AND($L64="",$O64=""),"",IFERROR(SUM($L64,$O64),""))</f>
        <v/>
      </c>
      <c r="Q64" s="24" t="n"/>
      <c r="R64" s="15" t="n"/>
      <c r="S64" s="15" t="n"/>
      <c r="T64" s="17" t="n"/>
      <c r="U64" s="25">
        <f>IF(AND($A64="",$B64="",$C64=""),"",IF($A64="","Check service date",IF(OR($D64="",$E64=""),"Check equipment ID",IF($S64="","Check status",IF(AND($M64&lt;&gt;"",$N64=""),"Check technician rate",IF(AND($T64&lt;&gt;"",$T64&lt;TODAY(),$S64&lt;&gt;"Completed"),"Follow-up check",""))))))</f>
        <v/>
      </c>
    </row>
    <row r="65" ht="20" customHeight="1">
      <c r="A65" s="17" t="n"/>
      <c r="B65" s="15" t="n"/>
      <c r="C65" s="15" t="n"/>
      <c r="D65" s="22">
        <f>IF($C65="","",IFERROR(VLOOKUP($C65,Equipment!$A$5:$C$104,2,FALSE),""))</f>
        <v/>
      </c>
      <c r="E65" s="22">
        <f>IF($C65="","",IFERROR(VLOOKUP($C65,Equipment!$A$5:$C$104,3,FALSE),""))</f>
        <v/>
      </c>
      <c r="F65" s="15" t="n"/>
      <c r="G65" s="16" t="n"/>
      <c r="H65" s="16" t="n"/>
      <c r="I65" s="23" t="n"/>
      <c r="J65" s="15" t="n"/>
      <c r="K65" s="24" t="n"/>
      <c r="L65" s="19">
        <f>IF(OR($I65="",$K65=""),"",IFERROR($I65*$K65,""))</f>
        <v/>
      </c>
      <c r="M65" s="23" t="n"/>
      <c r="N65" s="19">
        <f>IF($F65="","",IFERROR(VLOOKUP($F65,Assumptions!$A$5:$B$104,2,FALSE),""))</f>
        <v/>
      </c>
      <c r="O65" s="19">
        <f>IF(OR($M65="",$N65=""),"",IFERROR($M65*$N65,""))</f>
        <v/>
      </c>
      <c r="P65" s="19">
        <f>IF(AND($L65="",$O65=""),"",IFERROR(SUM($L65,$O65),""))</f>
        <v/>
      </c>
      <c r="Q65" s="24" t="n"/>
      <c r="R65" s="15" t="n"/>
      <c r="S65" s="15" t="n"/>
      <c r="T65" s="17" t="n"/>
      <c r="U65" s="22">
        <f>IF(AND($A65="",$B65="",$C65=""),"",IF($A65="","Check service date",IF(OR($D65="",$E65=""),"Check equipment ID",IF($S65="","Check status",IF(AND($M65&lt;&gt;"",$N65=""),"Check technician rate",IF(AND($T65&lt;&gt;"",$T65&lt;TODAY(),$S65&lt;&gt;"Completed"),"Follow-up check",""))))))</f>
        <v/>
      </c>
    </row>
    <row r="66" ht="20" customHeight="1">
      <c r="A66" s="17" t="n"/>
      <c r="B66" s="15" t="n"/>
      <c r="C66" s="15" t="n"/>
      <c r="D66" s="25">
        <f>IF($C66="","",IFERROR(VLOOKUP($C66,Equipment!$A$5:$C$104,2,FALSE),""))</f>
        <v/>
      </c>
      <c r="E66" s="25">
        <f>IF($C66="","",IFERROR(VLOOKUP($C66,Equipment!$A$5:$C$104,3,FALSE),""))</f>
        <v/>
      </c>
      <c r="F66" s="15" t="n"/>
      <c r="G66" s="16" t="n"/>
      <c r="H66" s="16" t="n"/>
      <c r="I66" s="23" t="n"/>
      <c r="J66" s="15" t="n"/>
      <c r="K66" s="24" t="n"/>
      <c r="L66" s="21">
        <f>IF(OR($I66="",$K66=""),"",IFERROR($I66*$K66,""))</f>
        <v/>
      </c>
      <c r="M66" s="23" t="n"/>
      <c r="N66" s="21">
        <f>IF($F66="","",IFERROR(VLOOKUP($F66,Assumptions!$A$5:$B$104,2,FALSE),""))</f>
        <v/>
      </c>
      <c r="O66" s="21">
        <f>IF(OR($M66="",$N66=""),"",IFERROR($M66*$N66,""))</f>
        <v/>
      </c>
      <c r="P66" s="21">
        <f>IF(AND($L66="",$O66=""),"",IFERROR(SUM($L66,$O66),""))</f>
        <v/>
      </c>
      <c r="Q66" s="24" t="n"/>
      <c r="R66" s="15" t="n"/>
      <c r="S66" s="15" t="n"/>
      <c r="T66" s="17" t="n"/>
      <c r="U66" s="25">
        <f>IF(AND($A66="",$B66="",$C66=""),"",IF($A66="","Check service date",IF(OR($D66="",$E66=""),"Check equipment ID",IF($S66="","Check status",IF(AND($M66&lt;&gt;"",$N66=""),"Check technician rate",IF(AND($T66&lt;&gt;"",$T66&lt;TODAY(),$S66&lt;&gt;"Completed"),"Follow-up check",""))))))</f>
        <v/>
      </c>
    </row>
    <row r="67" ht="20" customHeight="1">
      <c r="A67" s="17" t="n"/>
      <c r="B67" s="15" t="n"/>
      <c r="C67" s="15" t="n"/>
      <c r="D67" s="22">
        <f>IF($C67="","",IFERROR(VLOOKUP($C67,Equipment!$A$5:$C$104,2,FALSE),""))</f>
        <v/>
      </c>
      <c r="E67" s="22">
        <f>IF($C67="","",IFERROR(VLOOKUP($C67,Equipment!$A$5:$C$104,3,FALSE),""))</f>
        <v/>
      </c>
      <c r="F67" s="15" t="n"/>
      <c r="G67" s="16" t="n"/>
      <c r="H67" s="16" t="n"/>
      <c r="I67" s="23" t="n"/>
      <c r="J67" s="15" t="n"/>
      <c r="K67" s="24" t="n"/>
      <c r="L67" s="19">
        <f>IF(OR($I67="",$K67=""),"",IFERROR($I67*$K67,""))</f>
        <v/>
      </c>
      <c r="M67" s="23" t="n"/>
      <c r="N67" s="19">
        <f>IF($F67="","",IFERROR(VLOOKUP($F67,Assumptions!$A$5:$B$104,2,FALSE),""))</f>
        <v/>
      </c>
      <c r="O67" s="19">
        <f>IF(OR($M67="",$N67=""),"",IFERROR($M67*$N67,""))</f>
        <v/>
      </c>
      <c r="P67" s="19">
        <f>IF(AND($L67="",$O67=""),"",IFERROR(SUM($L67,$O67),""))</f>
        <v/>
      </c>
      <c r="Q67" s="24" t="n"/>
      <c r="R67" s="15" t="n"/>
      <c r="S67" s="15" t="n"/>
      <c r="T67" s="17" t="n"/>
      <c r="U67" s="22">
        <f>IF(AND($A67="",$B67="",$C67=""),"",IF($A67="","Check service date",IF(OR($D67="",$E67=""),"Check equipment ID",IF($S67="","Check status",IF(AND($M67&lt;&gt;"",$N67=""),"Check technician rate",IF(AND($T67&lt;&gt;"",$T67&lt;TODAY(),$S67&lt;&gt;"Completed"),"Follow-up check",""))))))</f>
        <v/>
      </c>
    </row>
    <row r="68" ht="20" customHeight="1">
      <c r="A68" s="17" t="n"/>
      <c r="B68" s="15" t="n"/>
      <c r="C68" s="15" t="n"/>
      <c r="D68" s="25">
        <f>IF($C68="","",IFERROR(VLOOKUP($C68,Equipment!$A$5:$C$104,2,FALSE),""))</f>
        <v/>
      </c>
      <c r="E68" s="25">
        <f>IF($C68="","",IFERROR(VLOOKUP($C68,Equipment!$A$5:$C$104,3,FALSE),""))</f>
        <v/>
      </c>
      <c r="F68" s="15" t="n"/>
      <c r="G68" s="16" t="n"/>
      <c r="H68" s="16" t="n"/>
      <c r="I68" s="23" t="n"/>
      <c r="J68" s="15" t="n"/>
      <c r="K68" s="24" t="n"/>
      <c r="L68" s="21">
        <f>IF(OR($I68="",$K68=""),"",IFERROR($I68*$K68,""))</f>
        <v/>
      </c>
      <c r="M68" s="23" t="n"/>
      <c r="N68" s="21">
        <f>IF($F68="","",IFERROR(VLOOKUP($F68,Assumptions!$A$5:$B$104,2,FALSE),""))</f>
        <v/>
      </c>
      <c r="O68" s="21">
        <f>IF(OR($M68="",$N68=""),"",IFERROR($M68*$N68,""))</f>
        <v/>
      </c>
      <c r="P68" s="21">
        <f>IF(AND($L68="",$O68=""),"",IFERROR(SUM($L68,$O68),""))</f>
        <v/>
      </c>
      <c r="Q68" s="24" t="n"/>
      <c r="R68" s="15" t="n"/>
      <c r="S68" s="15" t="n"/>
      <c r="T68" s="17" t="n"/>
      <c r="U68" s="25">
        <f>IF(AND($A68="",$B68="",$C68=""),"",IF($A68="","Check service date",IF(OR($D68="",$E68=""),"Check equipment ID",IF($S68="","Check status",IF(AND($M68&lt;&gt;"",$N68=""),"Check technician rate",IF(AND($T68&lt;&gt;"",$T68&lt;TODAY(),$S68&lt;&gt;"Completed"),"Follow-up check",""))))))</f>
        <v/>
      </c>
    </row>
    <row r="69" ht="20" customHeight="1">
      <c r="A69" s="17" t="n"/>
      <c r="B69" s="15" t="n"/>
      <c r="C69" s="15" t="n"/>
      <c r="D69" s="22">
        <f>IF($C69="","",IFERROR(VLOOKUP($C69,Equipment!$A$5:$C$104,2,FALSE),""))</f>
        <v/>
      </c>
      <c r="E69" s="22">
        <f>IF($C69="","",IFERROR(VLOOKUP($C69,Equipment!$A$5:$C$104,3,FALSE),""))</f>
        <v/>
      </c>
      <c r="F69" s="15" t="n"/>
      <c r="G69" s="16" t="n"/>
      <c r="H69" s="16" t="n"/>
      <c r="I69" s="23" t="n"/>
      <c r="J69" s="15" t="n"/>
      <c r="K69" s="24" t="n"/>
      <c r="L69" s="19">
        <f>IF(OR($I69="",$K69=""),"",IFERROR($I69*$K69,""))</f>
        <v/>
      </c>
      <c r="M69" s="23" t="n"/>
      <c r="N69" s="19">
        <f>IF($F69="","",IFERROR(VLOOKUP($F69,Assumptions!$A$5:$B$104,2,FALSE),""))</f>
        <v/>
      </c>
      <c r="O69" s="19">
        <f>IF(OR($M69="",$N69=""),"",IFERROR($M69*$N69,""))</f>
        <v/>
      </c>
      <c r="P69" s="19">
        <f>IF(AND($L69="",$O69=""),"",IFERROR(SUM($L69,$O69),""))</f>
        <v/>
      </c>
      <c r="Q69" s="24" t="n"/>
      <c r="R69" s="15" t="n"/>
      <c r="S69" s="15" t="n"/>
      <c r="T69" s="17" t="n"/>
      <c r="U69" s="22">
        <f>IF(AND($A69="",$B69="",$C69=""),"",IF($A69="","Check service date",IF(OR($D69="",$E69=""),"Check equipment ID",IF($S69="","Check status",IF(AND($M69&lt;&gt;"",$N69=""),"Check technician rate",IF(AND($T69&lt;&gt;"",$T69&lt;TODAY(),$S69&lt;&gt;"Completed"),"Follow-up check",""))))))</f>
        <v/>
      </c>
    </row>
    <row r="70" ht="20" customHeight="1">
      <c r="A70" s="17" t="n"/>
      <c r="B70" s="15" t="n"/>
      <c r="C70" s="15" t="n"/>
      <c r="D70" s="25">
        <f>IF($C70="","",IFERROR(VLOOKUP($C70,Equipment!$A$5:$C$104,2,FALSE),""))</f>
        <v/>
      </c>
      <c r="E70" s="25">
        <f>IF($C70="","",IFERROR(VLOOKUP($C70,Equipment!$A$5:$C$104,3,FALSE),""))</f>
        <v/>
      </c>
      <c r="F70" s="15" t="n"/>
      <c r="G70" s="16" t="n"/>
      <c r="H70" s="16" t="n"/>
      <c r="I70" s="23" t="n"/>
      <c r="J70" s="15" t="n"/>
      <c r="K70" s="24" t="n"/>
      <c r="L70" s="21">
        <f>IF(OR($I70="",$K70=""),"",IFERROR($I70*$K70,""))</f>
        <v/>
      </c>
      <c r="M70" s="23" t="n"/>
      <c r="N70" s="21">
        <f>IF($F70="","",IFERROR(VLOOKUP($F70,Assumptions!$A$5:$B$104,2,FALSE),""))</f>
        <v/>
      </c>
      <c r="O70" s="21">
        <f>IF(OR($M70="",$N70=""),"",IFERROR($M70*$N70,""))</f>
        <v/>
      </c>
      <c r="P70" s="21">
        <f>IF(AND($L70="",$O70=""),"",IFERROR(SUM($L70,$O70),""))</f>
        <v/>
      </c>
      <c r="Q70" s="24" t="n"/>
      <c r="R70" s="15" t="n"/>
      <c r="S70" s="15" t="n"/>
      <c r="T70" s="17" t="n"/>
      <c r="U70" s="25">
        <f>IF(AND($A70="",$B70="",$C70=""),"",IF($A70="","Check service date",IF(OR($D70="",$E70=""),"Check equipment ID",IF($S70="","Check status",IF(AND($M70&lt;&gt;"",$N70=""),"Check technician rate",IF(AND($T70&lt;&gt;"",$T70&lt;TODAY(),$S70&lt;&gt;"Completed"),"Follow-up check",""))))))</f>
        <v/>
      </c>
    </row>
    <row r="71" ht="20" customHeight="1">
      <c r="A71" s="17" t="n"/>
      <c r="B71" s="15" t="n"/>
      <c r="C71" s="15" t="n"/>
      <c r="D71" s="22">
        <f>IF($C71="","",IFERROR(VLOOKUP($C71,Equipment!$A$5:$C$104,2,FALSE),""))</f>
        <v/>
      </c>
      <c r="E71" s="22">
        <f>IF($C71="","",IFERROR(VLOOKUP($C71,Equipment!$A$5:$C$104,3,FALSE),""))</f>
        <v/>
      </c>
      <c r="F71" s="15" t="n"/>
      <c r="G71" s="16" t="n"/>
      <c r="H71" s="16" t="n"/>
      <c r="I71" s="23" t="n"/>
      <c r="J71" s="15" t="n"/>
      <c r="K71" s="24" t="n"/>
      <c r="L71" s="19">
        <f>IF(OR($I71="",$K71=""),"",IFERROR($I71*$K71,""))</f>
        <v/>
      </c>
      <c r="M71" s="23" t="n"/>
      <c r="N71" s="19">
        <f>IF($F71="","",IFERROR(VLOOKUP($F71,Assumptions!$A$5:$B$104,2,FALSE),""))</f>
        <v/>
      </c>
      <c r="O71" s="19">
        <f>IF(OR($M71="",$N71=""),"",IFERROR($M71*$N71,""))</f>
        <v/>
      </c>
      <c r="P71" s="19">
        <f>IF(AND($L71="",$O71=""),"",IFERROR(SUM($L71,$O71),""))</f>
        <v/>
      </c>
      <c r="Q71" s="24" t="n"/>
      <c r="R71" s="15" t="n"/>
      <c r="S71" s="15" t="n"/>
      <c r="T71" s="17" t="n"/>
      <c r="U71" s="22">
        <f>IF(AND($A71="",$B71="",$C71=""),"",IF($A71="","Check service date",IF(OR($D71="",$E71=""),"Check equipment ID",IF($S71="","Check status",IF(AND($M71&lt;&gt;"",$N71=""),"Check technician rate",IF(AND($T71&lt;&gt;"",$T71&lt;TODAY(),$S71&lt;&gt;"Completed"),"Follow-up check",""))))))</f>
        <v/>
      </c>
    </row>
    <row r="72" ht="20" customHeight="1">
      <c r="A72" s="17" t="n"/>
      <c r="B72" s="15" t="n"/>
      <c r="C72" s="15" t="n"/>
      <c r="D72" s="25">
        <f>IF($C72="","",IFERROR(VLOOKUP($C72,Equipment!$A$5:$C$104,2,FALSE),""))</f>
        <v/>
      </c>
      <c r="E72" s="25">
        <f>IF($C72="","",IFERROR(VLOOKUP($C72,Equipment!$A$5:$C$104,3,FALSE),""))</f>
        <v/>
      </c>
      <c r="F72" s="15" t="n"/>
      <c r="G72" s="16" t="n"/>
      <c r="H72" s="16" t="n"/>
      <c r="I72" s="23" t="n"/>
      <c r="J72" s="15" t="n"/>
      <c r="K72" s="24" t="n"/>
      <c r="L72" s="21">
        <f>IF(OR($I72="",$K72=""),"",IFERROR($I72*$K72,""))</f>
        <v/>
      </c>
      <c r="M72" s="23" t="n"/>
      <c r="N72" s="21">
        <f>IF($F72="","",IFERROR(VLOOKUP($F72,Assumptions!$A$5:$B$104,2,FALSE),""))</f>
        <v/>
      </c>
      <c r="O72" s="21">
        <f>IF(OR($M72="",$N72=""),"",IFERROR($M72*$N72,""))</f>
        <v/>
      </c>
      <c r="P72" s="21">
        <f>IF(AND($L72="",$O72=""),"",IFERROR(SUM($L72,$O72),""))</f>
        <v/>
      </c>
      <c r="Q72" s="24" t="n"/>
      <c r="R72" s="15" t="n"/>
      <c r="S72" s="15" t="n"/>
      <c r="T72" s="17" t="n"/>
      <c r="U72" s="25">
        <f>IF(AND($A72="",$B72="",$C72=""),"",IF($A72="","Check service date",IF(OR($D72="",$E72=""),"Check equipment ID",IF($S72="","Check status",IF(AND($M72&lt;&gt;"",$N72=""),"Check technician rate",IF(AND($T72&lt;&gt;"",$T72&lt;TODAY(),$S72&lt;&gt;"Completed"),"Follow-up check",""))))))</f>
        <v/>
      </c>
    </row>
    <row r="73" ht="20" customHeight="1">
      <c r="A73" s="17" t="n"/>
      <c r="B73" s="15" t="n"/>
      <c r="C73" s="15" t="n"/>
      <c r="D73" s="22">
        <f>IF($C73="","",IFERROR(VLOOKUP($C73,Equipment!$A$5:$C$104,2,FALSE),""))</f>
        <v/>
      </c>
      <c r="E73" s="22">
        <f>IF($C73="","",IFERROR(VLOOKUP($C73,Equipment!$A$5:$C$104,3,FALSE),""))</f>
        <v/>
      </c>
      <c r="F73" s="15" t="n"/>
      <c r="G73" s="16" t="n"/>
      <c r="H73" s="16" t="n"/>
      <c r="I73" s="23" t="n"/>
      <c r="J73" s="15" t="n"/>
      <c r="K73" s="24" t="n"/>
      <c r="L73" s="19">
        <f>IF(OR($I73="",$K73=""),"",IFERROR($I73*$K73,""))</f>
        <v/>
      </c>
      <c r="M73" s="23" t="n"/>
      <c r="N73" s="19">
        <f>IF($F73="","",IFERROR(VLOOKUP($F73,Assumptions!$A$5:$B$104,2,FALSE),""))</f>
        <v/>
      </c>
      <c r="O73" s="19">
        <f>IF(OR($M73="",$N73=""),"",IFERROR($M73*$N73,""))</f>
        <v/>
      </c>
      <c r="P73" s="19">
        <f>IF(AND($L73="",$O73=""),"",IFERROR(SUM($L73,$O73),""))</f>
        <v/>
      </c>
      <c r="Q73" s="24" t="n"/>
      <c r="R73" s="15" t="n"/>
      <c r="S73" s="15" t="n"/>
      <c r="T73" s="17" t="n"/>
      <c r="U73" s="22">
        <f>IF(AND($A73="",$B73="",$C73=""),"",IF($A73="","Check service date",IF(OR($D73="",$E73=""),"Check equipment ID",IF($S73="","Check status",IF(AND($M73&lt;&gt;"",$N73=""),"Check technician rate",IF(AND($T73&lt;&gt;"",$T73&lt;TODAY(),$S73&lt;&gt;"Completed"),"Follow-up check",""))))))</f>
        <v/>
      </c>
    </row>
    <row r="74" ht="20" customHeight="1">
      <c r="A74" s="17" t="n"/>
      <c r="B74" s="15" t="n"/>
      <c r="C74" s="15" t="n"/>
      <c r="D74" s="25">
        <f>IF($C74="","",IFERROR(VLOOKUP($C74,Equipment!$A$5:$C$104,2,FALSE),""))</f>
        <v/>
      </c>
      <c r="E74" s="25">
        <f>IF($C74="","",IFERROR(VLOOKUP($C74,Equipment!$A$5:$C$104,3,FALSE),""))</f>
        <v/>
      </c>
      <c r="F74" s="15" t="n"/>
      <c r="G74" s="16" t="n"/>
      <c r="H74" s="16" t="n"/>
      <c r="I74" s="23" t="n"/>
      <c r="J74" s="15" t="n"/>
      <c r="K74" s="24" t="n"/>
      <c r="L74" s="21">
        <f>IF(OR($I74="",$K74=""),"",IFERROR($I74*$K74,""))</f>
        <v/>
      </c>
      <c r="M74" s="23" t="n"/>
      <c r="N74" s="21">
        <f>IF($F74="","",IFERROR(VLOOKUP($F74,Assumptions!$A$5:$B$104,2,FALSE),""))</f>
        <v/>
      </c>
      <c r="O74" s="21">
        <f>IF(OR($M74="",$N74=""),"",IFERROR($M74*$N74,""))</f>
        <v/>
      </c>
      <c r="P74" s="21">
        <f>IF(AND($L74="",$O74=""),"",IFERROR(SUM($L74,$O74),""))</f>
        <v/>
      </c>
      <c r="Q74" s="24" t="n"/>
      <c r="R74" s="15" t="n"/>
      <c r="S74" s="15" t="n"/>
      <c r="T74" s="17" t="n"/>
      <c r="U74" s="25">
        <f>IF(AND($A74="",$B74="",$C74=""),"",IF($A74="","Check service date",IF(OR($D74="",$E74=""),"Check equipment ID",IF($S74="","Check status",IF(AND($M74&lt;&gt;"",$N74=""),"Check technician rate",IF(AND($T74&lt;&gt;"",$T74&lt;TODAY(),$S74&lt;&gt;"Completed"),"Follow-up check",""))))))</f>
        <v/>
      </c>
    </row>
    <row r="75" ht="20" customHeight="1">
      <c r="A75" s="17" t="n"/>
      <c r="B75" s="15" t="n"/>
      <c r="C75" s="15" t="n"/>
      <c r="D75" s="22">
        <f>IF($C75="","",IFERROR(VLOOKUP($C75,Equipment!$A$5:$C$104,2,FALSE),""))</f>
        <v/>
      </c>
      <c r="E75" s="22">
        <f>IF($C75="","",IFERROR(VLOOKUP($C75,Equipment!$A$5:$C$104,3,FALSE),""))</f>
        <v/>
      </c>
      <c r="F75" s="15" t="n"/>
      <c r="G75" s="16" t="n"/>
      <c r="H75" s="16" t="n"/>
      <c r="I75" s="23" t="n"/>
      <c r="J75" s="15" t="n"/>
      <c r="K75" s="24" t="n"/>
      <c r="L75" s="19">
        <f>IF(OR($I75="",$K75=""),"",IFERROR($I75*$K75,""))</f>
        <v/>
      </c>
      <c r="M75" s="23" t="n"/>
      <c r="N75" s="19">
        <f>IF($F75="","",IFERROR(VLOOKUP($F75,Assumptions!$A$5:$B$104,2,FALSE),""))</f>
        <v/>
      </c>
      <c r="O75" s="19">
        <f>IF(OR($M75="",$N75=""),"",IFERROR($M75*$N75,""))</f>
        <v/>
      </c>
      <c r="P75" s="19">
        <f>IF(AND($L75="",$O75=""),"",IFERROR(SUM($L75,$O75),""))</f>
        <v/>
      </c>
      <c r="Q75" s="24" t="n"/>
      <c r="R75" s="15" t="n"/>
      <c r="S75" s="15" t="n"/>
      <c r="T75" s="17" t="n"/>
      <c r="U75" s="22">
        <f>IF(AND($A75="",$B75="",$C75=""),"",IF($A75="","Check service date",IF(OR($D75="",$E75=""),"Check equipment ID",IF($S75="","Check status",IF(AND($M75&lt;&gt;"",$N75=""),"Check technician rate",IF(AND($T75&lt;&gt;"",$T75&lt;TODAY(),$S75&lt;&gt;"Completed"),"Follow-up check",""))))))</f>
        <v/>
      </c>
    </row>
    <row r="76" ht="20" customHeight="1">
      <c r="A76" s="17" t="n"/>
      <c r="B76" s="15" t="n"/>
      <c r="C76" s="15" t="n"/>
      <c r="D76" s="25">
        <f>IF($C76="","",IFERROR(VLOOKUP($C76,Equipment!$A$5:$C$104,2,FALSE),""))</f>
        <v/>
      </c>
      <c r="E76" s="25">
        <f>IF($C76="","",IFERROR(VLOOKUP($C76,Equipment!$A$5:$C$104,3,FALSE),""))</f>
        <v/>
      </c>
      <c r="F76" s="15" t="n"/>
      <c r="G76" s="16" t="n"/>
      <c r="H76" s="16" t="n"/>
      <c r="I76" s="23" t="n"/>
      <c r="J76" s="15" t="n"/>
      <c r="K76" s="24" t="n"/>
      <c r="L76" s="21">
        <f>IF(OR($I76="",$K76=""),"",IFERROR($I76*$K76,""))</f>
        <v/>
      </c>
      <c r="M76" s="23" t="n"/>
      <c r="N76" s="21">
        <f>IF($F76="","",IFERROR(VLOOKUP($F76,Assumptions!$A$5:$B$104,2,FALSE),""))</f>
        <v/>
      </c>
      <c r="O76" s="21">
        <f>IF(OR($M76="",$N76=""),"",IFERROR($M76*$N76,""))</f>
        <v/>
      </c>
      <c r="P76" s="21">
        <f>IF(AND($L76="",$O76=""),"",IFERROR(SUM($L76,$O76),""))</f>
        <v/>
      </c>
      <c r="Q76" s="24" t="n"/>
      <c r="R76" s="15" t="n"/>
      <c r="S76" s="15" t="n"/>
      <c r="T76" s="17" t="n"/>
      <c r="U76" s="25">
        <f>IF(AND($A76="",$B76="",$C76=""),"",IF($A76="","Check service date",IF(OR($D76="",$E76=""),"Check equipment ID",IF($S76="","Check status",IF(AND($M76&lt;&gt;"",$N76=""),"Check technician rate",IF(AND($T76&lt;&gt;"",$T76&lt;TODAY(),$S76&lt;&gt;"Completed"),"Follow-up check",""))))))</f>
        <v/>
      </c>
    </row>
    <row r="77" ht="20" customHeight="1">
      <c r="A77" s="17" t="n"/>
      <c r="B77" s="15" t="n"/>
      <c r="C77" s="15" t="n"/>
      <c r="D77" s="22">
        <f>IF($C77="","",IFERROR(VLOOKUP($C77,Equipment!$A$5:$C$104,2,FALSE),""))</f>
        <v/>
      </c>
      <c r="E77" s="22">
        <f>IF($C77="","",IFERROR(VLOOKUP($C77,Equipment!$A$5:$C$104,3,FALSE),""))</f>
        <v/>
      </c>
      <c r="F77" s="15" t="n"/>
      <c r="G77" s="16" t="n"/>
      <c r="H77" s="16" t="n"/>
      <c r="I77" s="23" t="n"/>
      <c r="J77" s="15" t="n"/>
      <c r="K77" s="24" t="n"/>
      <c r="L77" s="19">
        <f>IF(OR($I77="",$K77=""),"",IFERROR($I77*$K77,""))</f>
        <v/>
      </c>
      <c r="M77" s="23" t="n"/>
      <c r="N77" s="19">
        <f>IF($F77="","",IFERROR(VLOOKUP($F77,Assumptions!$A$5:$B$104,2,FALSE),""))</f>
        <v/>
      </c>
      <c r="O77" s="19">
        <f>IF(OR($M77="",$N77=""),"",IFERROR($M77*$N77,""))</f>
        <v/>
      </c>
      <c r="P77" s="19">
        <f>IF(AND($L77="",$O77=""),"",IFERROR(SUM($L77,$O77),""))</f>
        <v/>
      </c>
      <c r="Q77" s="24" t="n"/>
      <c r="R77" s="15" t="n"/>
      <c r="S77" s="15" t="n"/>
      <c r="T77" s="17" t="n"/>
      <c r="U77" s="22">
        <f>IF(AND($A77="",$B77="",$C77=""),"",IF($A77="","Check service date",IF(OR($D77="",$E77=""),"Check equipment ID",IF($S77="","Check status",IF(AND($M77&lt;&gt;"",$N77=""),"Check technician rate",IF(AND($T77&lt;&gt;"",$T77&lt;TODAY(),$S77&lt;&gt;"Completed"),"Follow-up check",""))))))</f>
        <v/>
      </c>
    </row>
    <row r="78" ht="20" customHeight="1">
      <c r="A78" s="17" t="n"/>
      <c r="B78" s="15" t="n"/>
      <c r="C78" s="15" t="n"/>
      <c r="D78" s="25">
        <f>IF($C78="","",IFERROR(VLOOKUP($C78,Equipment!$A$5:$C$104,2,FALSE),""))</f>
        <v/>
      </c>
      <c r="E78" s="25">
        <f>IF($C78="","",IFERROR(VLOOKUP($C78,Equipment!$A$5:$C$104,3,FALSE),""))</f>
        <v/>
      </c>
      <c r="F78" s="15" t="n"/>
      <c r="G78" s="16" t="n"/>
      <c r="H78" s="16" t="n"/>
      <c r="I78" s="23" t="n"/>
      <c r="J78" s="15" t="n"/>
      <c r="K78" s="24" t="n"/>
      <c r="L78" s="21">
        <f>IF(OR($I78="",$K78=""),"",IFERROR($I78*$K78,""))</f>
        <v/>
      </c>
      <c r="M78" s="23" t="n"/>
      <c r="N78" s="21">
        <f>IF($F78="","",IFERROR(VLOOKUP($F78,Assumptions!$A$5:$B$104,2,FALSE),""))</f>
        <v/>
      </c>
      <c r="O78" s="21">
        <f>IF(OR($M78="",$N78=""),"",IFERROR($M78*$N78,""))</f>
        <v/>
      </c>
      <c r="P78" s="21">
        <f>IF(AND($L78="",$O78=""),"",IFERROR(SUM($L78,$O78),""))</f>
        <v/>
      </c>
      <c r="Q78" s="24" t="n"/>
      <c r="R78" s="15" t="n"/>
      <c r="S78" s="15" t="n"/>
      <c r="T78" s="17" t="n"/>
      <c r="U78" s="25">
        <f>IF(AND($A78="",$B78="",$C78=""),"",IF($A78="","Check service date",IF(OR($D78="",$E78=""),"Check equipment ID",IF($S78="","Check status",IF(AND($M78&lt;&gt;"",$N78=""),"Check technician rate",IF(AND($T78&lt;&gt;"",$T78&lt;TODAY(),$S78&lt;&gt;"Completed"),"Follow-up check",""))))))</f>
        <v/>
      </c>
    </row>
    <row r="79" ht="20" customHeight="1">
      <c r="A79" s="17" t="n"/>
      <c r="B79" s="15" t="n"/>
      <c r="C79" s="15" t="n"/>
      <c r="D79" s="22">
        <f>IF($C79="","",IFERROR(VLOOKUP($C79,Equipment!$A$5:$C$104,2,FALSE),""))</f>
        <v/>
      </c>
      <c r="E79" s="22">
        <f>IF($C79="","",IFERROR(VLOOKUP($C79,Equipment!$A$5:$C$104,3,FALSE),""))</f>
        <v/>
      </c>
      <c r="F79" s="15" t="n"/>
      <c r="G79" s="16" t="n"/>
      <c r="H79" s="16" t="n"/>
      <c r="I79" s="23" t="n"/>
      <c r="J79" s="15" t="n"/>
      <c r="K79" s="24" t="n"/>
      <c r="L79" s="19">
        <f>IF(OR($I79="",$K79=""),"",IFERROR($I79*$K79,""))</f>
        <v/>
      </c>
      <c r="M79" s="23" t="n"/>
      <c r="N79" s="19">
        <f>IF($F79="","",IFERROR(VLOOKUP($F79,Assumptions!$A$5:$B$104,2,FALSE),""))</f>
        <v/>
      </c>
      <c r="O79" s="19">
        <f>IF(OR($M79="",$N79=""),"",IFERROR($M79*$N79,""))</f>
        <v/>
      </c>
      <c r="P79" s="19">
        <f>IF(AND($L79="",$O79=""),"",IFERROR(SUM($L79,$O79),""))</f>
        <v/>
      </c>
      <c r="Q79" s="24" t="n"/>
      <c r="R79" s="15" t="n"/>
      <c r="S79" s="15" t="n"/>
      <c r="T79" s="17" t="n"/>
      <c r="U79" s="22">
        <f>IF(AND($A79="",$B79="",$C79=""),"",IF($A79="","Check service date",IF(OR($D79="",$E79=""),"Check equipment ID",IF($S79="","Check status",IF(AND($M79&lt;&gt;"",$N79=""),"Check technician rate",IF(AND($T79&lt;&gt;"",$T79&lt;TODAY(),$S79&lt;&gt;"Completed"),"Follow-up check",""))))))</f>
        <v/>
      </c>
    </row>
    <row r="80" ht="20" customHeight="1">
      <c r="A80" s="17" t="n"/>
      <c r="B80" s="15" t="n"/>
      <c r="C80" s="15" t="n"/>
      <c r="D80" s="25">
        <f>IF($C80="","",IFERROR(VLOOKUP($C80,Equipment!$A$5:$C$104,2,FALSE),""))</f>
        <v/>
      </c>
      <c r="E80" s="25">
        <f>IF($C80="","",IFERROR(VLOOKUP($C80,Equipment!$A$5:$C$104,3,FALSE),""))</f>
        <v/>
      </c>
      <c r="F80" s="15" t="n"/>
      <c r="G80" s="16" t="n"/>
      <c r="H80" s="16" t="n"/>
      <c r="I80" s="23" t="n"/>
      <c r="J80" s="15" t="n"/>
      <c r="K80" s="24" t="n"/>
      <c r="L80" s="21">
        <f>IF(OR($I80="",$K80=""),"",IFERROR($I80*$K80,""))</f>
        <v/>
      </c>
      <c r="M80" s="23" t="n"/>
      <c r="N80" s="21">
        <f>IF($F80="","",IFERROR(VLOOKUP($F80,Assumptions!$A$5:$B$104,2,FALSE),""))</f>
        <v/>
      </c>
      <c r="O80" s="21">
        <f>IF(OR($M80="",$N80=""),"",IFERROR($M80*$N80,""))</f>
        <v/>
      </c>
      <c r="P80" s="21">
        <f>IF(AND($L80="",$O80=""),"",IFERROR(SUM($L80,$O80),""))</f>
        <v/>
      </c>
      <c r="Q80" s="24" t="n"/>
      <c r="R80" s="15" t="n"/>
      <c r="S80" s="15" t="n"/>
      <c r="T80" s="17" t="n"/>
      <c r="U80" s="25">
        <f>IF(AND($A80="",$B80="",$C80=""),"",IF($A80="","Check service date",IF(OR($D80="",$E80=""),"Check equipment ID",IF($S80="","Check status",IF(AND($M80&lt;&gt;"",$N80=""),"Check technician rate",IF(AND($T80&lt;&gt;"",$T80&lt;TODAY(),$S80&lt;&gt;"Completed"),"Follow-up check",""))))))</f>
        <v/>
      </c>
    </row>
    <row r="81" ht="20" customHeight="1">
      <c r="A81" s="17" t="n"/>
      <c r="B81" s="15" t="n"/>
      <c r="C81" s="15" t="n"/>
      <c r="D81" s="22">
        <f>IF($C81="","",IFERROR(VLOOKUP($C81,Equipment!$A$5:$C$104,2,FALSE),""))</f>
        <v/>
      </c>
      <c r="E81" s="22">
        <f>IF($C81="","",IFERROR(VLOOKUP($C81,Equipment!$A$5:$C$104,3,FALSE),""))</f>
        <v/>
      </c>
      <c r="F81" s="15" t="n"/>
      <c r="G81" s="16" t="n"/>
      <c r="H81" s="16" t="n"/>
      <c r="I81" s="23" t="n"/>
      <c r="J81" s="15" t="n"/>
      <c r="K81" s="24" t="n"/>
      <c r="L81" s="19">
        <f>IF(OR($I81="",$K81=""),"",IFERROR($I81*$K81,""))</f>
        <v/>
      </c>
      <c r="M81" s="23" t="n"/>
      <c r="N81" s="19">
        <f>IF($F81="","",IFERROR(VLOOKUP($F81,Assumptions!$A$5:$B$104,2,FALSE),""))</f>
        <v/>
      </c>
      <c r="O81" s="19">
        <f>IF(OR($M81="",$N81=""),"",IFERROR($M81*$N81,""))</f>
        <v/>
      </c>
      <c r="P81" s="19">
        <f>IF(AND($L81="",$O81=""),"",IFERROR(SUM($L81,$O81),""))</f>
        <v/>
      </c>
      <c r="Q81" s="24" t="n"/>
      <c r="R81" s="15" t="n"/>
      <c r="S81" s="15" t="n"/>
      <c r="T81" s="17" t="n"/>
      <c r="U81" s="22">
        <f>IF(AND($A81="",$B81="",$C81=""),"",IF($A81="","Check service date",IF(OR($D81="",$E81=""),"Check equipment ID",IF($S81="","Check status",IF(AND($M81&lt;&gt;"",$N81=""),"Check technician rate",IF(AND($T81&lt;&gt;"",$T81&lt;TODAY(),$S81&lt;&gt;"Completed"),"Follow-up check",""))))))</f>
        <v/>
      </c>
    </row>
    <row r="82" ht="20" customHeight="1">
      <c r="A82" s="17" t="n"/>
      <c r="B82" s="15" t="n"/>
      <c r="C82" s="15" t="n"/>
      <c r="D82" s="25">
        <f>IF($C82="","",IFERROR(VLOOKUP($C82,Equipment!$A$5:$C$104,2,FALSE),""))</f>
        <v/>
      </c>
      <c r="E82" s="25">
        <f>IF($C82="","",IFERROR(VLOOKUP($C82,Equipment!$A$5:$C$104,3,FALSE),""))</f>
        <v/>
      </c>
      <c r="F82" s="15" t="n"/>
      <c r="G82" s="16" t="n"/>
      <c r="H82" s="16" t="n"/>
      <c r="I82" s="23" t="n"/>
      <c r="J82" s="15" t="n"/>
      <c r="K82" s="24" t="n"/>
      <c r="L82" s="21">
        <f>IF(OR($I82="",$K82=""),"",IFERROR($I82*$K82,""))</f>
        <v/>
      </c>
      <c r="M82" s="23" t="n"/>
      <c r="N82" s="21">
        <f>IF($F82="","",IFERROR(VLOOKUP($F82,Assumptions!$A$5:$B$104,2,FALSE),""))</f>
        <v/>
      </c>
      <c r="O82" s="21">
        <f>IF(OR($M82="",$N82=""),"",IFERROR($M82*$N82,""))</f>
        <v/>
      </c>
      <c r="P82" s="21">
        <f>IF(AND($L82="",$O82=""),"",IFERROR(SUM($L82,$O82),""))</f>
        <v/>
      </c>
      <c r="Q82" s="24" t="n"/>
      <c r="R82" s="15" t="n"/>
      <c r="S82" s="15" t="n"/>
      <c r="T82" s="17" t="n"/>
      <c r="U82" s="25">
        <f>IF(AND($A82="",$B82="",$C82=""),"",IF($A82="","Check service date",IF(OR($D82="",$E82=""),"Check equipment ID",IF($S82="","Check status",IF(AND($M82&lt;&gt;"",$N82=""),"Check technician rate",IF(AND($T82&lt;&gt;"",$T82&lt;TODAY(),$S82&lt;&gt;"Completed"),"Follow-up check",""))))))</f>
        <v/>
      </c>
    </row>
    <row r="83" ht="20" customHeight="1">
      <c r="A83" s="17" t="n"/>
      <c r="B83" s="15" t="n"/>
      <c r="C83" s="15" t="n"/>
      <c r="D83" s="22">
        <f>IF($C83="","",IFERROR(VLOOKUP($C83,Equipment!$A$5:$C$104,2,FALSE),""))</f>
        <v/>
      </c>
      <c r="E83" s="22">
        <f>IF($C83="","",IFERROR(VLOOKUP($C83,Equipment!$A$5:$C$104,3,FALSE),""))</f>
        <v/>
      </c>
      <c r="F83" s="15" t="n"/>
      <c r="G83" s="16" t="n"/>
      <c r="H83" s="16" t="n"/>
      <c r="I83" s="23" t="n"/>
      <c r="J83" s="15" t="n"/>
      <c r="K83" s="24" t="n"/>
      <c r="L83" s="19">
        <f>IF(OR($I83="",$K83=""),"",IFERROR($I83*$K83,""))</f>
        <v/>
      </c>
      <c r="M83" s="23" t="n"/>
      <c r="N83" s="19">
        <f>IF($F83="","",IFERROR(VLOOKUP($F83,Assumptions!$A$5:$B$104,2,FALSE),""))</f>
        <v/>
      </c>
      <c r="O83" s="19">
        <f>IF(OR($M83="",$N83=""),"",IFERROR($M83*$N83,""))</f>
        <v/>
      </c>
      <c r="P83" s="19">
        <f>IF(AND($L83="",$O83=""),"",IFERROR(SUM($L83,$O83),""))</f>
        <v/>
      </c>
      <c r="Q83" s="24" t="n"/>
      <c r="R83" s="15" t="n"/>
      <c r="S83" s="15" t="n"/>
      <c r="T83" s="17" t="n"/>
      <c r="U83" s="22">
        <f>IF(AND($A83="",$B83="",$C83=""),"",IF($A83="","Check service date",IF(OR($D83="",$E83=""),"Check equipment ID",IF($S83="","Check status",IF(AND($M83&lt;&gt;"",$N83=""),"Check technician rate",IF(AND($T83&lt;&gt;"",$T83&lt;TODAY(),$S83&lt;&gt;"Completed"),"Follow-up check",""))))))</f>
        <v/>
      </c>
    </row>
    <row r="84" ht="20" customHeight="1">
      <c r="A84" s="17" t="n"/>
      <c r="B84" s="15" t="n"/>
      <c r="C84" s="15" t="n"/>
      <c r="D84" s="25">
        <f>IF($C84="","",IFERROR(VLOOKUP($C84,Equipment!$A$5:$C$104,2,FALSE),""))</f>
        <v/>
      </c>
      <c r="E84" s="25">
        <f>IF($C84="","",IFERROR(VLOOKUP($C84,Equipment!$A$5:$C$104,3,FALSE),""))</f>
        <v/>
      </c>
      <c r="F84" s="15" t="n"/>
      <c r="G84" s="16" t="n"/>
      <c r="H84" s="16" t="n"/>
      <c r="I84" s="23" t="n"/>
      <c r="J84" s="15" t="n"/>
      <c r="K84" s="24" t="n"/>
      <c r="L84" s="21">
        <f>IF(OR($I84="",$K84=""),"",IFERROR($I84*$K84,""))</f>
        <v/>
      </c>
      <c r="M84" s="23" t="n"/>
      <c r="N84" s="21">
        <f>IF($F84="","",IFERROR(VLOOKUP($F84,Assumptions!$A$5:$B$104,2,FALSE),""))</f>
        <v/>
      </c>
      <c r="O84" s="21">
        <f>IF(OR($M84="",$N84=""),"",IFERROR($M84*$N84,""))</f>
        <v/>
      </c>
      <c r="P84" s="21">
        <f>IF(AND($L84="",$O84=""),"",IFERROR(SUM($L84,$O84),""))</f>
        <v/>
      </c>
      <c r="Q84" s="24" t="n"/>
      <c r="R84" s="15" t="n"/>
      <c r="S84" s="15" t="n"/>
      <c r="T84" s="17" t="n"/>
      <c r="U84" s="25">
        <f>IF(AND($A84="",$B84="",$C84=""),"",IF($A84="","Check service date",IF(OR($D84="",$E84=""),"Check equipment ID",IF($S84="","Check status",IF(AND($M84&lt;&gt;"",$N84=""),"Check technician rate",IF(AND($T84&lt;&gt;"",$T84&lt;TODAY(),$S84&lt;&gt;"Completed"),"Follow-up check",""))))))</f>
        <v/>
      </c>
    </row>
    <row r="85" ht="20" customHeight="1">
      <c r="A85" s="17" t="n"/>
      <c r="B85" s="15" t="n"/>
      <c r="C85" s="15" t="n"/>
      <c r="D85" s="22">
        <f>IF($C85="","",IFERROR(VLOOKUP($C85,Equipment!$A$5:$C$104,2,FALSE),""))</f>
        <v/>
      </c>
      <c r="E85" s="22">
        <f>IF($C85="","",IFERROR(VLOOKUP($C85,Equipment!$A$5:$C$104,3,FALSE),""))</f>
        <v/>
      </c>
      <c r="F85" s="15" t="n"/>
      <c r="G85" s="16" t="n"/>
      <c r="H85" s="16" t="n"/>
      <c r="I85" s="23" t="n"/>
      <c r="J85" s="15" t="n"/>
      <c r="K85" s="24" t="n"/>
      <c r="L85" s="19">
        <f>IF(OR($I85="",$K85=""),"",IFERROR($I85*$K85,""))</f>
        <v/>
      </c>
      <c r="M85" s="23" t="n"/>
      <c r="N85" s="19">
        <f>IF($F85="","",IFERROR(VLOOKUP($F85,Assumptions!$A$5:$B$104,2,FALSE),""))</f>
        <v/>
      </c>
      <c r="O85" s="19">
        <f>IF(OR($M85="",$N85=""),"",IFERROR($M85*$N85,""))</f>
        <v/>
      </c>
      <c r="P85" s="19">
        <f>IF(AND($L85="",$O85=""),"",IFERROR(SUM($L85,$O85),""))</f>
        <v/>
      </c>
      <c r="Q85" s="24" t="n"/>
      <c r="R85" s="15" t="n"/>
      <c r="S85" s="15" t="n"/>
      <c r="T85" s="17" t="n"/>
      <c r="U85" s="22">
        <f>IF(AND($A85="",$B85="",$C85=""),"",IF($A85="","Check service date",IF(OR($D85="",$E85=""),"Check equipment ID",IF($S85="","Check status",IF(AND($M85&lt;&gt;"",$N85=""),"Check technician rate",IF(AND($T85&lt;&gt;"",$T85&lt;TODAY(),$S85&lt;&gt;"Completed"),"Follow-up check",""))))))</f>
        <v/>
      </c>
    </row>
    <row r="86" ht="20" customHeight="1">
      <c r="A86" s="17" t="n"/>
      <c r="B86" s="15" t="n"/>
      <c r="C86" s="15" t="n"/>
      <c r="D86" s="25">
        <f>IF($C86="","",IFERROR(VLOOKUP($C86,Equipment!$A$5:$C$104,2,FALSE),""))</f>
        <v/>
      </c>
      <c r="E86" s="25">
        <f>IF($C86="","",IFERROR(VLOOKUP($C86,Equipment!$A$5:$C$104,3,FALSE),""))</f>
        <v/>
      </c>
      <c r="F86" s="15" t="n"/>
      <c r="G86" s="16" t="n"/>
      <c r="H86" s="16" t="n"/>
      <c r="I86" s="23" t="n"/>
      <c r="J86" s="15" t="n"/>
      <c r="K86" s="24" t="n"/>
      <c r="L86" s="21">
        <f>IF(OR($I86="",$K86=""),"",IFERROR($I86*$K86,""))</f>
        <v/>
      </c>
      <c r="M86" s="23" t="n"/>
      <c r="N86" s="21">
        <f>IF($F86="","",IFERROR(VLOOKUP($F86,Assumptions!$A$5:$B$104,2,FALSE),""))</f>
        <v/>
      </c>
      <c r="O86" s="21">
        <f>IF(OR($M86="",$N86=""),"",IFERROR($M86*$N86,""))</f>
        <v/>
      </c>
      <c r="P86" s="21">
        <f>IF(AND($L86="",$O86=""),"",IFERROR(SUM($L86,$O86),""))</f>
        <v/>
      </c>
      <c r="Q86" s="24" t="n"/>
      <c r="R86" s="15" t="n"/>
      <c r="S86" s="15" t="n"/>
      <c r="T86" s="17" t="n"/>
      <c r="U86" s="25">
        <f>IF(AND($A86="",$B86="",$C86=""),"",IF($A86="","Check service date",IF(OR($D86="",$E86=""),"Check equipment ID",IF($S86="","Check status",IF(AND($M86&lt;&gt;"",$N86=""),"Check technician rate",IF(AND($T86&lt;&gt;"",$T86&lt;TODAY(),$S86&lt;&gt;"Completed"),"Follow-up check",""))))))</f>
        <v/>
      </c>
    </row>
    <row r="87" ht="20" customHeight="1">
      <c r="A87" s="17" t="n"/>
      <c r="B87" s="15" t="n"/>
      <c r="C87" s="15" t="n"/>
      <c r="D87" s="22">
        <f>IF($C87="","",IFERROR(VLOOKUP($C87,Equipment!$A$5:$C$104,2,FALSE),""))</f>
        <v/>
      </c>
      <c r="E87" s="22">
        <f>IF($C87="","",IFERROR(VLOOKUP($C87,Equipment!$A$5:$C$104,3,FALSE),""))</f>
        <v/>
      </c>
      <c r="F87" s="15" t="n"/>
      <c r="G87" s="16" t="n"/>
      <c r="H87" s="16" t="n"/>
      <c r="I87" s="23" t="n"/>
      <c r="J87" s="15" t="n"/>
      <c r="K87" s="24" t="n"/>
      <c r="L87" s="19">
        <f>IF(OR($I87="",$K87=""),"",IFERROR($I87*$K87,""))</f>
        <v/>
      </c>
      <c r="M87" s="23" t="n"/>
      <c r="N87" s="19">
        <f>IF($F87="","",IFERROR(VLOOKUP($F87,Assumptions!$A$5:$B$104,2,FALSE),""))</f>
        <v/>
      </c>
      <c r="O87" s="19">
        <f>IF(OR($M87="",$N87=""),"",IFERROR($M87*$N87,""))</f>
        <v/>
      </c>
      <c r="P87" s="19">
        <f>IF(AND($L87="",$O87=""),"",IFERROR(SUM($L87,$O87),""))</f>
        <v/>
      </c>
      <c r="Q87" s="24" t="n"/>
      <c r="R87" s="15" t="n"/>
      <c r="S87" s="15" t="n"/>
      <c r="T87" s="17" t="n"/>
      <c r="U87" s="22">
        <f>IF(AND($A87="",$B87="",$C87=""),"",IF($A87="","Check service date",IF(OR($D87="",$E87=""),"Check equipment ID",IF($S87="","Check status",IF(AND($M87&lt;&gt;"",$N87=""),"Check technician rate",IF(AND($T87&lt;&gt;"",$T87&lt;TODAY(),$S87&lt;&gt;"Completed"),"Follow-up check",""))))))</f>
        <v/>
      </c>
    </row>
    <row r="88" ht="20" customHeight="1">
      <c r="A88" s="17" t="n"/>
      <c r="B88" s="15" t="n"/>
      <c r="C88" s="15" t="n"/>
      <c r="D88" s="25">
        <f>IF($C88="","",IFERROR(VLOOKUP($C88,Equipment!$A$5:$C$104,2,FALSE),""))</f>
        <v/>
      </c>
      <c r="E88" s="25">
        <f>IF($C88="","",IFERROR(VLOOKUP($C88,Equipment!$A$5:$C$104,3,FALSE),""))</f>
        <v/>
      </c>
      <c r="F88" s="15" t="n"/>
      <c r="G88" s="16" t="n"/>
      <c r="H88" s="16" t="n"/>
      <c r="I88" s="23" t="n"/>
      <c r="J88" s="15" t="n"/>
      <c r="K88" s="24" t="n"/>
      <c r="L88" s="21">
        <f>IF(OR($I88="",$K88=""),"",IFERROR($I88*$K88,""))</f>
        <v/>
      </c>
      <c r="M88" s="23" t="n"/>
      <c r="N88" s="21">
        <f>IF($F88="","",IFERROR(VLOOKUP($F88,Assumptions!$A$5:$B$104,2,FALSE),""))</f>
        <v/>
      </c>
      <c r="O88" s="21">
        <f>IF(OR($M88="",$N88=""),"",IFERROR($M88*$N88,""))</f>
        <v/>
      </c>
      <c r="P88" s="21">
        <f>IF(AND($L88="",$O88=""),"",IFERROR(SUM($L88,$O88),""))</f>
        <v/>
      </c>
      <c r="Q88" s="24" t="n"/>
      <c r="R88" s="15" t="n"/>
      <c r="S88" s="15" t="n"/>
      <c r="T88" s="17" t="n"/>
      <c r="U88" s="25">
        <f>IF(AND($A88="",$B88="",$C88=""),"",IF($A88="","Check service date",IF(OR($D88="",$E88=""),"Check equipment ID",IF($S88="","Check status",IF(AND($M88&lt;&gt;"",$N88=""),"Check technician rate",IF(AND($T88&lt;&gt;"",$T88&lt;TODAY(),$S88&lt;&gt;"Completed"),"Follow-up check",""))))))</f>
        <v/>
      </c>
    </row>
    <row r="89" ht="20" customHeight="1">
      <c r="A89" s="17" t="n"/>
      <c r="B89" s="15" t="n"/>
      <c r="C89" s="15" t="n"/>
      <c r="D89" s="22">
        <f>IF($C89="","",IFERROR(VLOOKUP($C89,Equipment!$A$5:$C$104,2,FALSE),""))</f>
        <v/>
      </c>
      <c r="E89" s="22">
        <f>IF($C89="","",IFERROR(VLOOKUP($C89,Equipment!$A$5:$C$104,3,FALSE),""))</f>
        <v/>
      </c>
      <c r="F89" s="15" t="n"/>
      <c r="G89" s="16" t="n"/>
      <c r="H89" s="16" t="n"/>
      <c r="I89" s="23" t="n"/>
      <c r="J89" s="15" t="n"/>
      <c r="K89" s="24" t="n"/>
      <c r="L89" s="19">
        <f>IF(OR($I89="",$K89=""),"",IFERROR($I89*$K89,""))</f>
        <v/>
      </c>
      <c r="M89" s="23" t="n"/>
      <c r="N89" s="19">
        <f>IF($F89="","",IFERROR(VLOOKUP($F89,Assumptions!$A$5:$B$104,2,FALSE),""))</f>
        <v/>
      </c>
      <c r="O89" s="19">
        <f>IF(OR($M89="",$N89=""),"",IFERROR($M89*$N89,""))</f>
        <v/>
      </c>
      <c r="P89" s="19">
        <f>IF(AND($L89="",$O89=""),"",IFERROR(SUM($L89,$O89),""))</f>
        <v/>
      </c>
      <c r="Q89" s="24" t="n"/>
      <c r="R89" s="15" t="n"/>
      <c r="S89" s="15" t="n"/>
      <c r="T89" s="17" t="n"/>
      <c r="U89" s="22">
        <f>IF(AND($A89="",$B89="",$C89=""),"",IF($A89="","Check service date",IF(OR($D89="",$E89=""),"Check equipment ID",IF($S89="","Check status",IF(AND($M89&lt;&gt;"",$N89=""),"Check technician rate",IF(AND($T89&lt;&gt;"",$T89&lt;TODAY(),$S89&lt;&gt;"Completed"),"Follow-up check",""))))))</f>
        <v/>
      </c>
    </row>
    <row r="90" ht="20" customHeight="1">
      <c r="A90" s="17" t="n"/>
      <c r="B90" s="15" t="n"/>
      <c r="C90" s="15" t="n"/>
      <c r="D90" s="25">
        <f>IF($C90="","",IFERROR(VLOOKUP($C90,Equipment!$A$5:$C$104,2,FALSE),""))</f>
        <v/>
      </c>
      <c r="E90" s="25">
        <f>IF($C90="","",IFERROR(VLOOKUP($C90,Equipment!$A$5:$C$104,3,FALSE),""))</f>
        <v/>
      </c>
      <c r="F90" s="15" t="n"/>
      <c r="G90" s="16" t="n"/>
      <c r="H90" s="16" t="n"/>
      <c r="I90" s="23" t="n"/>
      <c r="J90" s="15" t="n"/>
      <c r="K90" s="24" t="n"/>
      <c r="L90" s="21">
        <f>IF(OR($I90="",$K90=""),"",IFERROR($I90*$K90,""))</f>
        <v/>
      </c>
      <c r="M90" s="23" t="n"/>
      <c r="N90" s="21">
        <f>IF($F90="","",IFERROR(VLOOKUP($F90,Assumptions!$A$5:$B$104,2,FALSE),""))</f>
        <v/>
      </c>
      <c r="O90" s="21">
        <f>IF(OR($M90="",$N90=""),"",IFERROR($M90*$N90,""))</f>
        <v/>
      </c>
      <c r="P90" s="21">
        <f>IF(AND($L90="",$O90=""),"",IFERROR(SUM($L90,$O90),""))</f>
        <v/>
      </c>
      <c r="Q90" s="24" t="n"/>
      <c r="R90" s="15" t="n"/>
      <c r="S90" s="15" t="n"/>
      <c r="T90" s="17" t="n"/>
      <c r="U90" s="25">
        <f>IF(AND($A90="",$B90="",$C90=""),"",IF($A90="","Check service date",IF(OR($D90="",$E90=""),"Check equipment ID",IF($S90="","Check status",IF(AND($M90&lt;&gt;"",$N90=""),"Check technician rate",IF(AND($T90&lt;&gt;"",$T90&lt;TODAY(),$S90&lt;&gt;"Completed"),"Follow-up check",""))))))</f>
        <v/>
      </c>
    </row>
    <row r="91" ht="20" customHeight="1">
      <c r="A91" s="17" t="n"/>
      <c r="B91" s="15" t="n"/>
      <c r="C91" s="15" t="n"/>
      <c r="D91" s="22">
        <f>IF($C91="","",IFERROR(VLOOKUP($C91,Equipment!$A$5:$C$104,2,FALSE),""))</f>
        <v/>
      </c>
      <c r="E91" s="22">
        <f>IF($C91="","",IFERROR(VLOOKUP($C91,Equipment!$A$5:$C$104,3,FALSE),""))</f>
        <v/>
      </c>
      <c r="F91" s="15" t="n"/>
      <c r="G91" s="16" t="n"/>
      <c r="H91" s="16" t="n"/>
      <c r="I91" s="23" t="n"/>
      <c r="J91" s="15" t="n"/>
      <c r="K91" s="24" t="n"/>
      <c r="L91" s="19">
        <f>IF(OR($I91="",$K91=""),"",IFERROR($I91*$K91,""))</f>
        <v/>
      </c>
      <c r="M91" s="23" t="n"/>
      <c r="N91" s="19">
        <f>IF($F91="","",IFERROR(VLOOKUP($F91,Assumptions!$A$5:$B$104,2,FALSE),""))</f>
        <v/>
      </c>
      <c r="O91" s="19">
        <f>IF(OR($M91="",$N91=""),"",IFERROR($M91*$N91,""))</f>
        <v/>
      </c>
      <c r="P91" s="19">
        <f>IF(AND($L91="",$O91=""),"",IFERROR(SUM($L91,$O91),""))</f>
        <v/>
      </c>
      <c r="Q91" s="24" t="n"/>
      <c r="R91" s="15" t="n"/>
      <c r="S91" s="15" t="n"/>
      <c r="T91" s="17" t="n"/>
      <c r="U91" s="22">
        <f>IF(AND($A91="",$B91="",$C91=""),"",IF($A91="","Check service date",IF(OR($D91="",$E91=""),"Check equipment ID",IF($S91="","Check status",IF(AND($M91&lt;&gt;"",$N91=""),"Check technician rate",IF(AND($T91&lt;&gt;"",$T91&lt;TODAY(),$S91&lt;&gt;"Completed"),"Follow-up check",""))))))</f>
        <v/>
      </c>
    </row>
    <row r="92" ht="20" customHeight="1">
      <c r="A92" s="17" t="n"/>
      <c r="B92" s="15" t="n"/>
      <c r="C92" s="15" t="n"/>
      <c r="D92" s="25">
        <f>IF($C92="","",IFERROR(VLOOKUP($C92,Equipment!$A$5:$C$104,2,FALSE),""))</f>
        <v/>
      </c>
      <c r="E92" s="25">
        <f>IF($C92="","",IFERROR(VLOOKUP($C92,Equipment!$A$5:$C$104,3,FALSE),""))</f>
        <v/>
      </c>
      <c r="F92" s="15" t="n"/>
      <c r="G92" s="16" t="n"/>
      <c r="H92" s="16" t="n"/>
      <c r="I92" s="23" t="n"/>
      <c r="J92" s="15" t="n"/>
      <c r="K92" s="24" t="n"/>
      <c r="L92" s="21">
        <f>IF(OR($I92="",$K92=""),"",IFERROR($I92*$K92,""))</f>
        <v/>
      </c>
      <c r="M92" s="23" t="n"/>
      <c r="N92" s="21">
        <f>IF($F92="","",IFERROR(VLOOKUP($F92,Assumptions!$A$5:$B$104,2,FALSE),""))</f>
        <v/>
      </c>
      <c r="O92" s="21">
        <f>IF(OR($M92="",$N92=""),"",IFERROR($M92*$N92,""))</f>
        <v/>
      </c>
      <c r="P92" s="21">
        <f>IF(AND($L92="",$O92=""),"",IFERROR(SUM($L92,$O92),""))</f>
        <v/>
      </c>
      <c r="Q92" s="24" t="n"/>
      <c r="R92" s="15" t="n"/>
      <c r="S92" s="15" t="n"/>
      <c r="T92" s="17" t="n"/>
      <c r="U92" s="25">
        <f>IF(AND($A92="",$B92="",$C92=""),"",IF($A92="","Check service date",IF(OR($D92="",$E92=""),"Check equipment ID",IF($S92="","Check status",IF(AND($M92&lt;&gt;"",$N92=""),"Check technician rate",IF(AND($T92&lt;&gt;"",$T92&lt;TODAY(),$S92&lt;&gt;"Completed"),"Follow-up check",""))))))</f>
        <v/>
      </c>
    </row>
    <row r="93" ht="20" customHeight="1">
      <c r="A93" s="17" t="n"/>
      <c r="B93" s="15" t="n"/>
      <c r="C93" s="15" t="n"/>
      <c r="D93" s="22">
        <f>IF($C93="","",IFERROR(VLOOKUP($C93,Equipment!$A$5:$C$104,2,FALSE),""))</f>
        <v/>
      </c>
      <c r="E93" s="22">
        <f>IF($C93="","",IFERROR(VLOOKUP($C93,Equipment!$A$5:$C$104,3,FALSE),""))</f>
        <v/>
      </c>
      <c r="F93" s="15" t="n"/>
      <c r="G93" s="16" t="n"/>
      <c r="H93" s="16" t="n"/>
      <c r="I93" s="23" t="n"/>
      <c r="J93" s="15" t="n"/>
      <c r="K93" s="24" t="n"/>
      <c r="L93" s="19">
        <f>IF(OR($I93="",$K93=""),"",IFERROR($I93*$K93,""))</f>
        <v/>
      </c>
      <c r="M93" s="23" t="n"/>
      <c r="N93" s="19">
        <f>IF($F93="","",IFERROR(VLOOKUP($F93,Assumptions!$A$5:$B$104,2,FALSE),""))</f>
        <v/>
      </c>
      <c r="O93" s="19">
        <f>IF(OR($M93="",$N93=""),"",IFERROR($M93*$N93,""))</f>
        <v/>
      </c>
      <c r="P93" s="19">
        <f>IF(AND($L93="",$O93=""),"",IFERROR(SUM($L93,$O93),""))</f>
        <v/>
      </c>
      <c r="Q93" s="24" t="n"/>
      <c r="R93" s="15" t="n"/>
      <c r="S93" s="15" t="n"/>
      <c r="T93" s="17" t="n"/>
      <c r="U93" s="22">
        <f>IF(AND($A93="",$B93="",$C93=""),"",IF($A93="","Check service date",IF(OR($D93="",$E93=""),"Check equipment ID",IF($S93="","Check status",IF(AND($M93&lt;&gt;"",$N93=""),"Check technician rate",IF(AND($T93&lt;&gt;"",$T93&lt;TODAY(),$S93&lt;&gt;"Completed"),"Follow-up check",""))))))</f>
        <v/>
      </c>
    </row>
    <row r="94" ht="20" customHeight="1">
      <c r="A94" s="17" t="n"/>
      <c r="B94" s="15" t="n"/>
      <c r="C94" s="15" t="n"/>
      <c r="D94" s="25">
        <f>IF($C94="","",IFERROR(VLOOKUP($C94,Equipment!$A$5:$C$104,2,FALSE),""))</f>
        <v/>
      </c>
      <c r="E94" s="25">
        <f>IF($C94="","",IFERROR(VLOOKUP($C94,Equipment!$A$5:$C$104,3,FALSE),""))</f>
        <v/>
      </c>
      <c r="F94" s="15" t="n"/>
      <c r="G94" s="16" t="n"/>
      <c r="H94" s="16" t="n"/>
      <c r="I94" s="23" t="n"/>
      <c r="J94" s="15" t="n"/>
      <c r="K94" s="24" t="n"/>
      <c r="L94" s="21">
        <f>IF(OR($I94="",$K94=""),"",IFERROR($I94*$K94,""))</f>
        <v/>
      </c>
      <c r="M94" s="23" t="n"/>
      <c r="N94" s="21">
        <f>IF($F94="","",IFERROR(VLOOKUP($F94,Assumptions!$A$5:$B$104,2,FALSE),""))</f>
        <v/>
      </c>
      <c r="O94" s="21">
        <f>IF(OR($M94="",$N94=""),"",IFERROR($M94*$N94,""))</f>
        <v/>
      </c>
      <c r="P94" s="21">
        <f>IF(AND($L94="",$O94=""),"",IFERROR(SUM($L94,$O94),""))</f>
        <v/>
      </c>
      <c r="Q94" s="24" t="n"/>
      <c r="R94" s="15" t="n"/>
      <c r="S94" s="15" t="n"/>
      <c r="T94" s="17" t="n"/>
      <c r="U94" s="25">
        <f>IF(AND($A94="",$B94="",$C94=""),"",IF($A94="","Check service date",IF(OR($D94="",$E94=""),"Check equipment ID",IF($S94="","Check status",IF(AND($M94&lt;&gt;"",$N94=""),"Check technician rate",IF(AND($T94&lt;&gt;"",$T94&lt;TODAY(),$S94&lt;&gt;"Completed"),"Follow-up check",""))))))</f>
        <v/>
      </c>
    </row>
    <row r="95" ht="20" customHeight="1">
      <c r="A95" s="17" t="n"/>
      <c r="B95" s="15" t="n"/>
      <c r="C95" s="15" t="n"/>
      <c r="D95" s="22">
        <f>IF($C95="","",IFERROR(VLOOKUP($C95,Equipment!$A$5:$C$104,2,FALSE),""))</f>
        <v/>
      </c>
      <c r="E95" s="22">
        <f>IF($C95="","",IFERROR(VLOOKUP($C95,Equipment!$A$5:$C$104,3,FALSE),""))</f>
        <v/>
      </c>
      <c r="F95" s="15" t="n"/>
      <c r="G95" s="16" t="n"/>
      <c r="H95" s="16" t="n"/>
      <c r="I95" s="23" t="n"/>
      <c r="J95" s="15" t="n"/>
      <c r="K95" s="24" t="n"/>
      <c r="L95" s="19">
        <f>IF(OR($I95="",$K95=""),"",IFERROR($I95*$K95,""))</f>
        <v/>
      </c>
      <c r="M95" s="23" t="n"/>
      <c r="N95" s="19">
        <f>IF($F95="","",IFERROR(VLOOKUP($F95,Assumptions!$A$5:$B$104,2,FALSE),""))</f>
        <v/>
      </c>
      <c r="O95" s="19">
        <f>IF(OR($M95="",$N95=""),"",IFERROR($M95*$N95,""))</f>
        <v/>
      </c>
      <c r="P95" s="19">
        <f>IF(AND($L95="",$O95=""),"",IFERROR(SUM($L95,$O95),""))</f>
        <v/>
      </c>
      <c r="Q95" s="24" t="n"/>
      <c r="R95" s="15" t="n"/>
      <c r="S95" s="15" t="n"/>
      <c r="T95" s="17" t="n"/>
      <c r="U95" s="22">
        <f>IF(AND($A95="",$B95="",$C95=""),"",IF($A95="","Check service date",IF(OR($D95="",$E95=""),"Check equipment ID",IF($S95="","Check status",IF(AND($M95&lt;&gt;"",$N95=""),"Check technician rate",IF(AND($T95&lt;&gt;"",$T95&lt;TODAY(),$S95&lt;&gt;"Completed"),"Follow-up check",""))))))</f>
        <v/>
      </c>
    </row>
    <row r="96" ht="20" customHeight="1">
      <c r="A96" s="17" t="n"/>
      <c r="B96" s="15" t="n"/>
      <c r="C96" s="15" t="n"/>
      <c r="D96" s="25">
        <f>IF($C96="","",IFERROR(VLOOKUP($C96,Equipment!$A$5:$C$104,2,FALSE),""))</f>
        <v/>
      </c>
      <c r="E96" s="25">
        <f>IF($C96="","",IFERROR(VLOOKUP($C96,Equipment!$A$5:$C$104,3,FALSE),""))</f>
        <v/>
      </c>
      <c r="F96" s="15" t="n"/>
      <c r="G96" s="16" t="n"/>
      <c r="H96" s="16" t="n"/>
      <c r="I96" s="23" t="n"/>
      <c r="J96" s="15" t="n"/>
      <c r="K96" s="24" t="n"/>
      <c r="L96" s="21">
        <f>IF(OR($I96="",$K96=""),"",IFERROR($I96*$K96,""))</f>
        <v/>
      </c>
      <c r="M96" s="23" t="n"/>
      <c r="N96" s="21">
        <f>IF($F96="","",IFERROR(VLOOKUP($F96,Assumptions!$A$5:$B$104,2,FALSE),""))</f>
        <v/>
      </c>
      <c r="O96" s="21">
        <f>IF(OR($M96="",$N96=""),"",IFERROR($M96*$N96,""))</f>
        <v/>
      </c>
      <c r="P96" s="21">
        <f>IF(AND($L96="",$O96=""),"",IFERROR(SUM($L96,$O96),""))</f>
        <v/>
      </c>
      <c r="Q96" s="24" t="n"/>
      <c r="R96" s="15" t="n"/>
      <c r="S96" s="15" t="n"/>
      <c r="T96" s="17" t="n"/>
      <c r="U96" s="25">
        <f>IF(AND($A96="",$B96="",$C96=""),"",IF($A96="","Check service date",IF(OR($D96="",$E96=""),"Check equipment ID",IF($S96="","Check status",IF(AND($M96&lt;&gt;"",$N96=""),"Check technician rate",IF(AND($T96&lt;&gt;"",$T96&lt;TODAY(),$S96&lt;&gt;"Completed"),"Follow-up check",""))))))</f>
        <v/>
      </c>
    </row>
    <row r="97" ht="20" customHeight="1">
      <c r="A97" s="17" t="n"/>
      <c r="B97" s="15" t="n"/>
      <c r="C97" s="15" t="n"/>
      <c r="D97" s="22">
        <f>IF($C97="","",IFERROR(VLOOKUP($C97,Equipment!$A$5:$C$104,2,FALSE),""))</f>
        <v/>
      </c>
      <c r="E97" s="22">
        <f>IF($C97="","",IFERROR(VLOOKUP($C97,Equipment!$A$5:$C$104,3,FALSE),""))</f>
        <v/>
      </c>
      <c r="F97" s="15" t="n"/>
      <c r="G97" s="16" t="n"/>
      <c r="H97" s="16" t="n"/>
      <c r="I97" s="23" t="n"/>
      <c r="J97" s="15" t="n"/>
      <c r="K97" s="24" t="n"/>
      <c r="L97" s="19">
        <f>IF(OR($I97="",$K97=""),"",IFERROR($I97*$K97,""))</f>
        <v/>
      </c>
      <c r="M97" s="23" t="n"/>
      <c r="N97" s="19">
        <f>IF($F97="","",IFERROR(VLOOKUP($F97,Assumptions!$A$5:$B$104,2,FALSE),""))</f>
        <v/>
      </c>
      <c r="O97" s="19">
        <f>IF(OR($M97="",$N97=""),"",IFERROR($M97*$N97,""))</f>
        <v/>
      </c>
      <c r="P97" s="19">
        <f>IF(AND($L97="",$O97=""),"",IFERROR(SUM($L97,$O97),""))</f>
        <v/>
      </c>
      <c r="Q97" s="24" t="n"/>
      <c r="R97" s="15" t="n"/>
      <c r="S97" s="15" t="n"/>
      <c r="T97" s="17" t="n"/>
      <c r="U97" s="22">
        <f>IF(AND($A97="",$B97="",$C97=""),"",IF($A97="","Check service date",IF(OR($D97="",$E97=""),"Check equipment ID",IF($S97="","Check status",IF(AND($M97&lt;&gt;"",$N97=""),"Check technician rate",IF(AND($T97&lt;&gt;"",$T97&lt;TODAY(),$S97&lt;&gt;"Completed"),"Follow-up check",""))))))</f>
        <v/>
      </c>
    </row>
    <row r="98" ht="20" customHeight="1">
      <c r="A98" s="17" t="n"/>
      <c r="B98" s="15" t="n"/>
      <c r="C98" s="15" t="n"/>
      <c r="D98" s="25">
        <f>IF($C98="","",IFERROR(VLOOKUP($C98,Equipment!$A$5:$C$104,2,FALSE),""))</f>
        <v/>
      </c>
      <c r="E98" s="25">
        <f>IF($C98="","",IFERROR(VLOOKUP($C98,Equipment!$A$5:$C$104,3,FALSE),""))</f>
        <v/>
      </c>
      <c r="F98" s="15" t="n"/>
      <c r="G98" s="16" t="n"/>
      <c r="H98" s="16" t="n"/>
      <c r="I98" s="23" t="n"/>
      <c r="J98" s="15" t="n"/>
      <c r="K98" s="24" t="n"/>
      <c r="L98" s="21">
        <f>IF(OR($I98="",$K98=""),"",IFERROR($I98*$K98,""))</f>
        <v/>
      </c>
      <c r="M98" s="23" t="n"/>
      <c r="N98" s="21">
        <f>IF($F98="","",IFERROR(VLOOKUP($F98,Assumptions!$A$5:$B$104,2,FALSE),""))</f>
        <v/>
      </c>
      <c r="O98" s="21">
        <f>IF(OR($M98="",$N98=""),"",IFERROR($M98*$N98,""))</f>
        <v/>
      </c>
      <c r="P98" s="21">
        <f>IF(AND($L98="",$O98=""),"",IFERROR(SUM($L98,$O98),""))</f>
        <v/>
      </c>
      <c r="Q98" s="24" t="n"/>
      <c r="R98" s="15" t="n"/>
      <c r="S98" s="15" t="n"/>
      <c r="T98" s="17" t="n"/>
      <c r="U98" s="25">
        <f>IF(AND($A98="",$B98="",$C98=""),"",IF($A98="","Check service date",IF(OR($D98="",$E98=""),"Check equipment ID",IF($S98="","Check status",IF(AND($M98&lt;&gt;"",$N98=""),"Check technician rate",IF(AND($T98&lt;&gt;"",$T98&lt;TODAY(),$S98&lt;&gt;"Completed"),"Follow-up check",""))))))</f>
        <v/>
      </c>
    </row>
    <row r="99" ht="20" customHeight="1">
      <c r="A99" s="17" t="n"/>
      <c r="B99" s="15" t="n"/>
      <c r="C99" s="15" t="n"/>
      <c r="D99" s="22">
        <f>IF($C99="","",IFERROR(VLOOKUP($C99,Equipment!$A$5:$C$104,2,FALSE),""))</f>
        <v/>
      </c>
      <c r="E99" s="22">
        <f>IF($C99="","",IFERROR(VLOOKUP($C99,Equipment!$A$5:$C$104,3,FALSE),""))</f>
        <v/>
      </c>
      <c r="F99" s="15" t="n"/>
      <c r="G99" s="16" t="n"/>
      <c r="H99" s="16" t="n"/>
      <c r="I99" s="23" t="n"/>
      <c r="J99" s="15" t="n"/>
      <c r="K99" s="24" t="n"/>
      <c r="L99" s="19">
        <f>IF(OR($I99="",$K99=""),"",IFERROR($I99*$K99,""))</f>
        <v/>
      </c>
      <c r="M99" s="23" t="n"/>
      <c r="N99" s="19">
        <f>IF($F99="","",IFERROR(VLOOKUP($F99,Assumptions!$A$5:$B$104,2,FALSE),""))</f>
        <v/>
      </c>
      <c r="O99" s="19">
        <f>IF(OR($M99="",$N99=""),"",IFERROR($M99*$N99,""))</f>
        <v/>
      </c>
      <c r="P99" s="19">
        <f>IF(AND($L99="",$O99=""),"",IFERROR(SUM($L99,$O99),""))</f>
        <v/>
      </c>
      <c r="Q99" s="24" t="n"/>
      <c r="R99" s="15" t="n"/>
      <c r="S99" s="15" t="n"/>
      <c r="T99" s="17" t="n"/>
      <c r="U99" s="22">
        <f>IF(AND($A99="",$B99="",$C99=""),"",IF($A99="","Check service date",IF(OR($D99="",$E99=""),"Check equipment ID",IF($S99="","Check status",IF(AND($M99&lt;&gt;"",$N99=""),"Check technician rate",IF(AND($T99&lt;&gt;"",$T99&lt;TODAY(),$S99&lt;&gt;"Completed"),"Follow-up check",""))))))</f>
        <v/>
      </c>
    </row>
    <row r="100" ht="20" customHeight="1">
      <c r="A100" s="17" t="n"/>
      <c r="B100" s="15" t="n"/>
      <c r="C100" s="15" t="n"/>
      <c r="D100" s="25">
        <f>IF($C100="","",IFERROR(VLOOKUP($C100,Equipment!$A$5:$C$104,2,FALSE),""))</f>
        <v/>
      </c>
      <c r="E100" s="25">
        <f>IF($C100="","",IFERROR(VLOOKUP($C100,Equipment!$A$5:$C$104,3,FALSE),""))</f>
        <v/>
      </c>
      <c r="F100" s="15" t="n"/>
      <c r="G100" s="16" t="n"/>
      <c r="H100" s="16" t="n"/>
      <c r="I100" s="23" t="n"/>
      <c r="J100" s="15" t="n"/>
      <c r="K100" s="24" t="n"/>
      <c r="L100" s="21">
        <f>IF(OR($I100="",$K100=""),"",IFERROR($I100*$K100,""))</f>
        <v/>
      </c>
      <c r="M100" s="23" t="n"/>
      <c r="N100" s="21">
        <f>IF($F100="","",IFERROR(VLOOKUP($F100,Assumptions!$A$5:$B$104,2,FALSE),""))</f>
        <v/>
      </c>
      <c r="O100" s="21">
        <f>IF(OR($M100="",$N100=""),"",IFERROR($M100*$N100,""))</f>
        <v/>
      </c>
      <c r="P100" s="21">
        <f>IF(AND($L100="",$O100=""),"",IFERROR(SUM($L100,$O100),""))</f>
        <v/>
      </c>
      <c r="Q100" s="24" t="n"/>
      <c r="R100" s="15" t="n"/>
      <c r="S100" s="15" t="n"/>
      <c r="T100" s="17" t="n"/>
      <c r="U100" s="25">
        <f>IF(AND($A100="",$B100="",$C100=""),"",IF($A100="","Check service date",IF(OR($D100="",$E100=""),"Check equipment ID",IF($S100="","Check status",IF(AND($M100&lt;&gt;"",$N100=""),"Check technician rate",IF(AND($T100&lt;&gt;"",$T100&lt;TODAY(),$S100&lt;&gt;"Completed"),"Follow-up check",""))))))</f>
        <v/>
      </c>
    </row>
    <row r="101" ht="20" customHeight="1">
      <c r="A101" s="17" t="n"/>
      <c r="B101" s="15" t="n"/>
      <c r="C101" s="15" t="n"/>
      <c r="D101" s="22">
        <f>IF($C101="","",IFERROR(VLOOKUP($C101,Equipment!$A$5:$C$104,2,FALSE),""))</f>
        <v/>
      </c>
      <c r="E101" s="22">
        <f>IF($C101="","",IFERROR(VLOOKUP($C101,Equipment!$A$5:$C$104,3,FALSE),""))</f>
        <v/>
      </c>
      <c r="F101" s="15" t="n"/>
      <c r="G101" s="16" t="n"/>
      <c r="H101" s="16" t="n"/>
      <c r="I101" s="23" t="n"/>
      <c r="J101" s="15" t="n"/>
      <c r="K101" s="24" t="n"/>
      <c r="L101" s="19">
        <f>IF(OR($I101="",$K101=""),"",IFERROR($I101*$K101,""))</f>
        <v/>
      </c>
      <c r="M101" s="23" t="n"/>
      <c r="N101" s="19">
        <f>IF($F101="","",IFERROR(VLOOKUP($F101,Assumptions!$A$5:$B$104,2,FALSE),""))</f>
        <v/>
      </c>
      <c r="O101" s="19">
        <f>IF(OR($M101="",$N101=""),"",IFERROR($M101*$N101,""))</f>
        <v/>
      </c>
      <c r="P101" s="19">
        <f>IF(AND($L101="",$O101=""),"",IFERROR(SUM($L101,$O101),""))</f>
        <v/>
      </c>
      <c r="Q101" s="24" t="n"/>
      <c r="R101" s="15" t="n"/>
      <c r="S101" s="15" t="n"/>
      <c r="T101" s="17" t="n"/>
      <c r="U101" s="22">
        <f>IF(AND($A101="",$B101="",$C101=""),"",IF($A101="","Check service date",IF(OR($D101="",$E101=""),"Check equipment ID",IF($S101="","Check status",IF(AND($M101&lt;&gt;"",$N101=""),"Check technician rate",IF(AND($T101&lt;&gt;"",$T101&lt;TODAY(),$S101&lt;&gt;"Completed"),"Follow-up check",""))))))</f>
        <v/>
      </c>
    </row>
    <row r="102" ht="20" customHeight="1">
      <c r="A102" s="17" t="n"/>
      <c r="B102" s="15" t="n"/>
      <c r="C102" s="15" t="n"/>
      <c r="D102" s="25">
        <f>IF($C102="","",IFERROR(VLOOKUP($C102,Equipment!$A$5:$C$104,2,FALSE),""))</f>
        <v/>
      </c>
      <c r="E102" s="25">
        <f>IF($C102="","",IFERROR(VLOOKUP($C102,Equipment!$A$5:$C$104,3,FALSE),""))</f>
        <v/>
      </c>
      <c r="F102" s="15" t="n"/>
      <c r="G102" s="16" t="n"/>
      <c r="H102" s="16" t="n"/>
      <c r="I102" s="23" t="n"/>
      <c r="J102" s="15" t="n"/>
      <c r="K102" s="24" t="n"/>
      <c r="L102" s="21">
        <f>IF(OR($I102="",$K102=""),"",IFERROR($I102*$K102,""))</f>
        <v/>
      </c>
      <c r="M102" s="23" t="n"/>
      <c r="N102" s="21">
        <f>IF($F102="","",IFERROR(VLOOKUP($F102,Assumptions!$A$5:$B$104,2,FALSE),""))</f>
        <v/>
      </c>
      <c r="O102" s="21">
        <f>IF(OR($M102="",$N102=""),"",IFERROR($M102*$N102,""))</f>
        <v/>
      </c>
      <c r="P102" s="21">
        <f>IF(AND($L102="",$O102=""),"",IFERROR(SUM($L102,$O102),""))</f>
        <v/>
      </c>
      <c r="Q102" s="24" t="n"/>
      <c r="R102" s="15" t="n"/>
      <c r="S102" s="15" t="n"/>
      <c r="T102" s="17" t="n"/>
      <c r="U102" s="25">
        <f>IF(AND($A102="",$B102="",$C102=""),"",IF($A102="","Check service date",IF(OR($D102="",$E102=""),"Check equipment ID",IF($S102="","Check status",IF(AND($M102&lt;&gt;"",$N102=""),"Check technician rate",IF(AND($T102&lt;&gt;"",$T102&lt;TODAY(),$S102&lt;&gt;"Completed"),"Follow-up check",""))))))</f>
        <v/>
      </c>
    </row>
    <row r="103" ht="20" customHeight="1">
      <c r="A103" s="17" t="n"/>
      <c r="B103" s="15" t="n"/>
      <c r="C103" s="15" t="n"/>
      <c r="D103" s="22">
        <f>IF($C103="","",IFERROR(VLOOKUP($C103,Equipment!$A$5:$C$104,2,FALSE),""))</f>
        <v/>
      </c>
      <c r="E103" s="22">
        <f>IF($C103="","",IFERROR(VLOOKUP($C103,Equipment!$A$5:$C$104,3,FALSE),""))</f>
        <v/>
      </c>
      <c r="F103" s="15" t="n"/>
      <c r="G103" s="16" t="n"/>
      <c r="H103" s="16" t="n"/>
      <c r="I103" s="23" t="n"/>
      <c r="J103" s="15" t="n"/>
      <c r="K103" s="24" t="n"/>
      <c r="L103" s="19">
        <f>IF(OR($I103="",$K103=""),"",IFERROR($I103*$K103,""))</f>
        <v/>
      </c>
      <c r="M103" s="23" t="n"/>
      <c r="N103" s="19">
        <f>IF($F103="","",IFERROR(VLOOKUP($F103,Assumptions!$A$5:$B$104,2,FALSE),""))</f>
        <v/>
      </c>
      <c r="O103" s="19">
        <f>IF(OR($M103="",$N103=""),"",IFERROR($M103*$N103,""))</f>
        <v/>
      </c>
      <c r="P103" s="19">
        <f>IF(AND($L103="",$O103=""),"",IFERROR(SUM($L103,$O103),""))</f>
        <v/>
      </c>
      <c r="Q103" s="24" t="n"/>
      <c r="R103" s="15" t="n"/>
      <c r="S103" s="15" t="n"/>
      <c r="T103" s="17" t="n"/>
      <c r="U103" s="22">
        <f>IF(AND($A103="",$B103="",$C103=""),"",IF($A103="","Check service date",IF(OR($D103="",$E103=""),"Check equipment ID",IF($S103="","Check status",IF(AND($M103&lt;&gt;"",$N103=""),"Check technician rate",IF(AND($T103&lt;&gt;"",$T103&lt;TODAY(),$S103&lt;&gt;"Completed"),"Follow-up check",""))))))</f>
        <v/>
      </c>
    </row>
    <row r="104" ht="20" customHeight="1">
      <c r="A104" s="17" t="n"/>
      <c r="B104" s="15" t="n"/>
      <c r="C104" s="15" t="n"/>
      <c r="D104" s="25">
        <f>IF($C104="","",IFERROR(VLOOKUP($C104,Equipment!$A$5:$C$104,2,FALSE),""))</f>
        <v/>
      </c>
      <c r="E104" s="25">
        <f>IF($C104="","",IFERROR(VLOOKUP($C104,Equipment!$A$5:$C$104,3,FALSE),""))</f>
        <v/>
      </c>
      <c r="F104" s="15" t="n"/>
      <c r="G104" s="16" t="n"/>
      <c r="H104" s="16" t="n"/>
      <c r="I104" s="23" t="n"/>
      <c r="J104" s="15" t="n"/>
      <c r="K104" s="24" t="n"/>
      <c r="L104" s="21">
        <f>IF(OR($I104="",$K104=""),"",IFERROR($I104*$K104,""))</f>
        <v/>
      </c>
      <c r="M104" s="23" t="n"/>
      <c r="N104" s="21">
        <f>IF($F104="","",IFERROR(VLOOKUP($F104,Assumptions!$A$5:$B$104,2,FALSE),""))</f>
        <v/>
      </c>
      <c r="O104" s="21">
        <f>IF(OR($M104="",$N104=""),"",IFERROR($M104*$N104,""))</f>
        <v/>
      </c>
      <c r="P104" s="21">
        <f>IF(AND($L104="",$O104=""),"",IFERROR(SUM($L104,$O104),""))</f>
        <v/>
      </c>
      <c r="Q104" s="24" t="n"/>
      <c r="R104" s="15" t="n"/>
      <c r="S104" s="15" t="n"/>
      <c r="T104" s="17" t="n"/>
      <c r="U104" s="25">
        <f>IF(AND($A104="",$B104="",$C104=""),"",IF($A104="","Check service date",IF(OR($D104="",$E104=""),"Check equipment ID",IF($S104="","Check status",IF(AND($M104&lt;&gt;"",$N104=""),"Check technician rate",IF(AND($T104&lt;&gt;"",$T104&lt;TODAY(),$S104&lt;&gt;"Completed"),"Follow-up check",""))))))</f>
        <v/>
      </c>
    </row>
  </sheetData>
  <autoFilter ref="A4:U104"/>
  <mergeCells count="1">
    <mergeCell ref="A1:U1"/>
  </mergeCells>
  <conditionalFormatting sqref="U5:U104">
    <cfRule type="expression" priority="1" dxfId="0">
      <formula>$U5&lt;&gt;""</formula>
    </cfRule>
  </conditionalFormatting>
  <conditionalFormatting sqref="S5:S104">
    <cfRule type="expression" priority="2" dxfId="2">
      <formula>$S5="Completed"</formula>
    </cfRule>
    <cfRule type="expression" priority="3" dxfId="1">
      <formula>$S5="In Progress"</formula>
    </cfRule>
  </conditionalFormatting>
  <dataValidations count="10">
    <dataValidation sqref="A5:A104 T5:T104" showDropDown="0" showInputMessage="1" showErrorMessage="1" allowBlank="0" errorTitle="Check Entry" error="Enter a valid date within the Assumptions limits." promptTitle="Service Date" prompt="Enter a date within the editable limits on Assumptions." type="date" errorStyle="stop" operator="between">
      <formula1>=INDIRECT("'Assumptions'!$E$5")</formula1>
      <formula2>=INDIRECT("'Assumptions'!$E$6")</formula2>
    </dataValidation>
    <dataValidation sqref="C5:C104" showDropDown="0" showInputMessage="1" showErrorMessage="1" allowBlank="0" errorTitle="Check Entry" error="Select an equipment ID from the Equipment register." promptTitle="Equipment ID" prompt="Select an equipment ID from the Equipment sheet." type="list" errorStyle="stop">
      <formula1>=INDIRECT("'Equipment'!$A$5:$A$104")</formula1>
    </dataValidation>
    <dataValidation sqref="F5:F104" showDropDown="0" showInputMessage="1" showErrorMessage="1" allowBlank="0" errorTitle="Check Entry" error="Select a technician listed on Assumptions." promptTitle="Technician" prompt="Select a technician from the editable roster." type="list" errorStyle="stop">
      <formula1>=INDIRECT("'Assumptions'!$A$5:$A$104")</formula1>
    </dataValidation>
    <dataValidation sqref="I5:I104" showDropDown="0" showInputMessage="1" showErrorMessage="1" allowBlank="0" errorTitle="Check Entry" error="Enter a value from zero through the maximum on Assumptions." promptTitle="Quantity or Reading" prompt="Enter a nonnegative quantity or reading within the editable limit." type="decimal" errorStyle="stop" operator="between">
      <formula1>0</formula1>
      <formula2>=INDIRECT("'Assumptions'!$E$7")</formula2>
    </dataValidation>
    <dataValidation sqref="J5:J104" showDropDown="0" showInputMessage="1" showErrorMessage="1" allowBlank="0" errorTitle="Check Entry" error="Select a unit listed on Assumptions." promptTitle="Unit" prompt="Select a customary unit from the editable list." type="list" errorStyle="stop">
      <formula1>=INDIRECT("'Assumptions'!$I$5:$I$14")</formula1>
    </dataValidation>
    <dataValidation sqref="K5:K104" showDropDown="0" showInputMessage="1" showErrorMessage="1" allowBlank="0" errorTitle="Check Entry" error="Enter a unit cost within the Assumptions limit." promptTitle="Unit Cost" prompt="Enter a nonnegative unit cost within the editable limit." type="decimal" errorStyle="stop" operator="between">
      <formula1>0</formula1>
      <formula2>=INDIRECT("'Assumptions'!$E$8")</formula2>
    </dataValidation>
    <dataValidation sqref="M5:M104" showDropDown="0" showInputMessage="1" showErrorMessage="1" allowBlank="0" errorTitle="Check Entry" error="Enter labor hours within the Assumptions limit." promptTitle="Labor Hours" prompt="Enter nonnegative labor hours within the editable limit." type="decimal" errorStyle="stop" operator="between">
      <formula1>0</formula1>
      <formula2>=INDIRECT("'Assumptions'!$E$9")</formula2>
    </dataValidation>
    <dataValidation sqref="Q5:Q104" showDropDown="0" showInputMessage="1" showErrorMessage="1" allowBlank="0" errorTitle="Check Entry" error="Enter a price within the Assumptions limit." promptTitle="Recorded Price" prompt="Enter a nonnegative recorded price within the editable limit." type="decimal" errorStyle="stop" operator="between">
      <formula1>0</formula1>
      <formula2>=INDIRECT("'Assumptions'!$E$10")</formula2>
    </dataValidation>
    <dataValidation sqref="R5:R104" showDropDown="0" showInputMessage="1" showErrorMessage="1" allowBlank="0" errorTitle="Check Entry" error="Select a responsibility listed on Assumptions." promptTitle="Responsibility" prompt="Select the working responsibility category." type="list" errorStyle="stop">
      <formula1>=INDIRECT("'Assumptions'!$H$5:$H$8")</formula1>
    </dataValidation>
    <dataValidation sqref="S5:S104" showDropDown="0" showInputMessage="1" showErrorMessage="1" allowBlank="0" errorTitle="Check Entry" error="Select a service status listed on Assumptions." promptTitle="Service Status" prompt="Select the current service-entry status." type="list" errorStyle="stop">
      <formula1>=INDIRECT("'Assumptions'!$G$5:$G$8")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3" customWidth="1" min="3" max="3"/>
    <col width="30" customWidth="1" min="4" max="4"/>
    <col width="18" customWidth="1" min="5" max="5"/>
    <col width="3" customWidth="1" min="6" max="6"/>
    <col width="18" customWidth="1" min="7" max="7"/>
    <col width="19" customWidth="1" min="8" max="8"/>
    <col width="13" customWidth="1" min="9" max="9"/>
    <col width="19" customWidth="1" min="10" max="10"/>
  </cols>
  <sheetData>
    <row r="1" ht="28" customHeight="1">
      <c r="A1" s="1" t="inlineStr">
        <is>
          <t>Editable Assumptions and Lists</t>
        </is>
      </c>
    </row>
    <row r="2">
      <c r="A2" s="2" t="inlineStr">
        <is>
          <t>Rates, limits, and choice lists are editable working assumptions. Review them before using the log.</t>
        </is>
      </c>
    </row>
    <row r="3"/>
    <row r="4" ht="30" customHeight="1">
      <c r="A4" s="14" t="inlineStr">
        <is>
          <t>Technician</t>
        </is>
      </c>
      <c r="B4" s="14" t="inlineStr">
        <is>
          <t>Default Labor Rate</t>
        </is>
      </c>
      <c r="D4" s="3" t="inlineStr">
        <is>
          <t>Limit or Setting</t>
        </is>
      </c>
      <c r="E4" s="3" t="inlineStr">
        <is>
          <t>Editable Value</t>
        </is>
      </c>
      <c r="G4" s="3" t="inlineStr">
        <is>
          <t>Service Status</t>
        </is>
      </c>
      <c r="H4" s="3" t="inlineStr">
        <is>
          <t>Responsibility</t>
        </is>
      </c>
      <c r="I4" s="3" t="inlineStr">
        <is>
          <t>Unit</t>
        </is>
      </c>
      <c r="J4" s="3" t="inlineStr">
        <is>
          <t>Equipment Status</t>
        </is>
      </c>
    </row>
    <row r="5" ht="19" customHeight="1">
      <c r="A5" s="15" t="inlineStr">
        <is>
          <t>Fictional Tech Avery</t>
        </is>
      </c>
      <c r="B5" s="24" t="n">
        <v>118</v>
      </c>
      <c r="D5" s="6" t="inlineStr">
        <is>
          <t>Earliest Allowed Date</t>
        </is>
      </c>
      <c r="E5" s="17" t="n">
        <v>40802</v>
      </c>
      <c r="G5" s="15" t="inlineStr">
        <is>
          <t>Completed</t>
        </is>
      </c>
      <c r="H5" s="15" t="inlineStr">
        <is>
          <t>Customer</t>
        </is>
      </c>
      <c r="I5" s="15" t="inlineStr">
        <is>
          <t>Each</t>
        </is>
      </c>
      <c r="J5" s="15" t="inlineStr">
        <is>
          <t>Active</t>
        </is>
      </c>
    </row>
    <row r="6" ht="19" customHeight="1">
      <c r="A6" s="15" t="inlineStr">
        <is>
          <t>Fictional Tech Morgan</t>
        </is>
      </c>
      <c r="B6" s="24" t="n">
        <v>124</v>
      </c>
      <c r="D6" s="9" t="inlineStr">
        <is>
          <t>Latest Allowed Date</t>
        </is>
      </c>
      <c r="E6" s="17" t="n">
        <v>46642</v>
      </c>
      <c r="G6" s="15" t="inlineStr">
        <is>
          <t>In Progress</t>
        </is>
      </c>
      <c r="H6" s="15" t="inlineStr">
        <is>
          <t>Contractor</t>
        </is>
      </c>
      <c r="I6" s="15" t="inlineStr">
        <is>
          <t>lb</t>
        </is>
      </c>
      <c r="J6" s="15" t="inlineStr">
        <is>
          <t>Out of Service</t>
        </is>
      </c>
    </row>
    <row r="7" ht="19" customHeight="1">
      <c r="A7" s="15" t="inlineStr">
        <is>
          <t>Fictional Tech Casey</t>
        </is>
      </c>
      <c r="B7" s="24" t="n">
        <v>112</v>
      </c>
      <c r="D7" s="6" t="inlineStr">
        <is>
          <t>Maximum Quantity or Reading</t>
        </is>
      </c>
      <c r="E7" s="23" t="n">
        <v>10000</v>
      </c>
      <c r="G7" s="15" t="inlineStr">
        <is>
          <t>Deferred</t>
        </is>
      </c>
      <c r="H7" s="15" t="inlineStr">
        <is>
          <t>Manufacturer</t>
        </is>
      </c>
      <c r="I7" s="15" t="inlineStr">
        <is>
          <t>oz</t>
        </is>
      </c>
      <c r="J7" s="15" t="inlineStr">
        <is>
          <t>Retired</t>
        </is>
      </c>
    </row>
    <row r="8" ht="19" customHeight="1">
      <c r="A8" s="15" t="inlineStr">
        <is>
          <t>Fictional Tech Rowan</t>
        </is>
      </c>
      <c r="B8" s="24" t="n">
        <v>130</v>
      </c>
      <c r="D8" s="9" t="inlineStr">
        <is>
          <t>Maximum Unit Cost</t>
        </is>
      </c>
      <c r="E8" s="24" t="n">
        <v>50000</v>
      </c>
      <c r="G8" s="15" t="inlineStr">
        <is>
          <t>Planned</t>
        </is>
      </c>
      <c r="H8" s="15" t="inlineStr">
        <is>
          <t>To Be Reviewed</t>
        </is>
      </c>
      <c r="I8" s="15" t="inlineStr">
        <is>
          <t>gal</t>
        </is>
      </c>
      <c r="J8" s="15" t="inlineStr">
        <is>
          <t>To Be Reviewed</t>
        </is>
      </c>
    </row>
    <row r="9" ht="19" customHeight="1">
      <c r="A9" s="15" t="inlineStr">
        <is>
          <t>Fictional Tech Jordan</t>
        </is>
      </c>
      <c r="B9" s="24" t="n">
        <v>116</v>
      </c>
      <c r="D9" s="6" t="inlineStr">
        <is>
          <t>Maximum Labor Hours</t>
        </is>
      </c>
      <c r="E9" s="23" t="n">
        <v>24</v>
      </c>
      <c r="I9" s="15" t="inlineStr">
        <is>
          <t>ft</t>
        </is>
      </c>
    </row>
    <row r="10" ht="19" customHeight="1">
      <c r="A10" s="15" t="inlineStr">
        <is>
          <t>Fictional Tech Skyler</t>
        </is>
      </c>
      <c r="B10" s="24" t="n">
        <v>121</v>
      </c>
      <c r="D10" s="9" t="inlineStr">
        <is>
          <t>Maximum Recorded Price</t>
        </is>
      </c>
      <c r="E10" s="24" t="n">
        <v>100000</v>
      </c>
      <c r="I10" s="15" t="inlineStr">
        <is>
          <t>in</t>
        </is>
      </c>
    </row>
    <row r="11" ht="19" customHeight="1">
      <c r="A11" s="15" t="inlineStr">
        <is>
          <t>Fictional Tech Taylor</t>
        </is>
      </c>
      <c r="B11" s="24" t="n">
        <v>115</v>
      </c>
      <c r="D11" s="6" t="inlineStr">
        <is>
          <t>Follow-Up Horizon Days</t>
        </is>
      </c>
      <c r="E11" s="26" t="n">
        <v>30</v>
      </c>
      <c r="I11" s="15" t="inlineStr">
        <is>
          <t>psi</t>
        </is>
      </c>
    </row>
    <row r="12" ht="19" customHeight="1">
      <c r="A12" s="15" t="inlineStr">
        <is>
          <t>Fictional Tech Cameron</t>
        </is>
      </c>
      <c r="B12" s="24" t="n">
        <v>127</v>
      </c>
      <c r="D12" s="9" t="inlineStr">
        <is>
          <t>Maximum Labor Rate</t>
        </is>
      </c>
      <c r="E12" s="24" t="n">
        <v>500</v>
      </c>
      <c r="I12" s="15" t="inlineStr">
        <is>
          <t>°F</t>
        </is>
      </c>
    </row>
    <row r="13" ht="19" customHeight="1">
      <c r="A13" s="15" t="n"/>
      <c r="B13" s="24" t="n"/>
      <c r="I13" s="15" t="inlineStr">
        <is>
          <t>CFM</t>
        </is>
      </c>
    </row>
    <row r="14" ht="19" customHeight="1">
      <c r="A14" s="15" t="n"/>
      <c r="B14" s="24" t="n"/>
      <c r="I14" s="15" t="inlineStr">
        <is>
          <t>ton</t>
        </is>
      </c>
    </row>
    <row r="15" ht="19" customHeight="1">
      <c r="A15" s="15" t="n"/>
      <c r="B15" s="24" t="n"/>
    </row>
    <row r="16" ht="19" customHeight="1">
      <c r="A16" s="15" t="n"/>
      <c r="B16" s="24" t="n"/>
    </row>
    <row r="17" ht="19" customHeight="1">
      <c r="A17" s="15" t="n"/>
      <c r="B17" s="24" t="n"/>
    </row>
    <row r="18" ht="19" customHeight="1">
      <c r="A18" s="15" t="n"/>
      <c r="B18" s="24" t="n"/>
    </row>
    <row r="19" ht="19" customHeight="1">
      <c r="A19" s="15" t="n"/>
      <c r="B19" s="24" t="n"/>
    </row>
    <row r="20" ht="19" customHeight="1">
      <c r="A20" s="15" t="n"/>
      <c r="B20" s="24" t="n"/>
    </row>
    <row r="21" ht="19" customHeight="1">
      <c r="A21" s="15" t="n"/>
      <c r="B21" s="24" t="n"/>
    </row>
    <row r="22" ht="19" customHeight="1">
      <c r="A22" s="15" t="n"/>
      <c r="B22" s="24" t="n"/>
    </row>
    <row r="23" ht="19" customHeight="1">
      <c r="A23" s="15" t="n"/>
      <c r="B23" s="24" t="n"/>
    </row>
    <row r="24" ht="19" customHeight="1">
      <c r="A24" s="15" t="n"/>
      <c r="B24" s="24" t="n"/>
    </row>
    <row r="25" ht="19" customHeight="1">
      <c r="A25" s="15" t="n"/>
      <c r="B25" s="24" t="n"/>
    </row>
    <row r="26" ht="19" customHeight="1">
      <c r="A26" s="15" t="n"/>
      <c r="B26" s="24" t="n"/>
    </row>
    <row r="27" ht="19" customHeight="1">
      <c r="A27" s="15" t="n"/>
      <c r="B27" s="24" t="n"/>
    </row>
    <row r="28" ht="19" customHeight="1">
      <c r="A28" s="15" t="n"/>
      <c r="B28" s="24" t="n"/>
    </row>
    <row r="29" ht="19" customHeight="1">
      <c r="A29" s="15" t="n"/>
      <c r="B29" s="24" t="n"/>
    </row>
    <row r="30" ht="19" customHeight="1">
      <c r="A30" s="15" t="n"/>
      <c r="B30" s="24" t="n"/>
    </row>
    <row r="31" ht="19" customHeight="1">
      <c r="A31" s="15" t="n"/>
      <c r="B31" s="24" t="n"/>
    </row>
    <row r="32" ht="19" customHeight="1">
      <c r="A32" s="15" t="n"/>
      <c r="B32" s="24" t="n"/>
    </row>
    <row r="33" ht="19" customHeight="1">
      <c r="A33" s="15" t="n"/>
      <c r="B33" s="24" t="n"/>
    </row>
    <row r="34" ht="19" customHeight="1">
      <c r="A34" s="15" t="n"/>
      <c r="B34" s="24" t="n"/>
    </row>
    <row r="35" ht="19" customHeight="1">
      <c r="A35" s="15" t="n"/>
      <c r="B35" s="24" t="n"/>
    </row>
    <row r="36" ht="19" customHeight="1">
      <c r="A36" s="15" t="n"/>
      <c r="B36" s="24" t="n"/>
    </row>
    <row r="37" ht="19" customHeight="1">
      <c r="A37" s="15" t="n"/>
      <c r="B37" s="24" t="n"/>
    </row>
    <row r="38" ht="19" customHeight="1">
      <c r="A38" s="15" t="n"/>
      <c r="B38" s="24" t="n"/>
    </row>
    <row r="39" ht="19" customHeight="1">
      <c r="A39" s="15" t="n"/>
      <c r="B39" s="24" t="n"/>
    </row>
    <row r="40" ht="19" customHeight="1">
      <c r="A40" s="15" t="n"/>
      <c r="B40" s="24" t="n"/>
    </row>
    <row r="41" ht="19" customHeight="1">
      <c r="A41" s="15" t="n"/>
      <c r="B41" s="24" t="n"/>
    </row>
    <row r="42" ht="19" customHeight="1">
      <c r="A42" s="15" t="n"/>
      <c r="B42" s="24" t="n"/>
    </row>
    <row r="43" ht="19" customHeight="1">
      <c r="A43" s="15" t="n"/>
      <c r="B43" s="24" t="n"/>
    </row>
    <row r="44" ht="19" customHeight="1">
      <c r="A44" s="15" t="n"/>
      <c r="B44" s="24" t="n"/>
    </row>
    <row r="45" ht="19" customHeight="1">
      <c r="A45" s="15" t="n"/>
      <c r="B45" s="24" t="n"/>
    </row>
    <row r="46" ht="19" customHeight="1">
      <c r="A46" s="15" t="n"/>
      <c r="B46" s="24" t="n"/>
    </row>
    <row r="47" ht="19" customHeight="1">
      <c r="A47" s="15" t="n"/>
      <c r="B47" s="24" t="n"/>
    </row>
    <row r="48" ht="19" customHeight="1">
      <c r="A48" s="15" t="n"/>
      <c r="B48" s="24" t="n"/>
    </row>
    <row r="49" ht="19" customHeight="1">
      <c r="A49" s="15" t="n"/>
      <c r="B49" s="24" t="n"/>
    </row>
    <row r="50" ht="19" customHeight="1">
      <c r="A50" s="15" t="n"/>
      <c r="B50" s="24" t="n"/>
    </row>
    <row r="51" ht="19" customHeight="1">
      <c r="A51" s="15" t="n"/>
      <c r="B51" s="24" t="n"/>
    </row>
    <row r="52" ht="19" customHeight="1">
      <c r="A52" s="15" t="n"/>
      <c r="B52" s="24" t="n"/>
    </row>
    <row r="53" ht="19" customHeight="1">
      <c r="A53" s="15" t="n"/>
      <c r="B53" s="24" t="n"/>
    </row>
    <row r="54" ht="19" customHeight="1">
      <c r="A54" s="15" t="n"/>
      <c r="B54" s="24" t="n"/>
    </row>
    <row r="55" ht="19" customHeight="1">
      <c r="A55" s="15" t="n"/>
      <c r="B55" s="24" t="n"/>
    </row>
    <row r="56" ht="19" customHeight="1">
      <c r="A56" s="15" t="n"/>
      <c r="B56" s="24" t="n"/>
    </row>
    <row r="57" ht="19" customHeight="1">
      <c r="A57" s="15" t="n"/>
      <c r="B57" s="24" t="n"/>
    </row>
    <row r="58" ht="19" customHeight="1">
      <c r="A58" s="15" t="n"/>
      <c r="B58" s="24" t="n"/>
    </row>
    <row r="59" ht="19" customHeight="1">
      <c r="A59" s="15" t="n"/>
      <c r="B59" s="24" t="n"/>
    </row>
    <row r="60" ht="19" customHeight="1">
      <c r="A60" s="15" t="n"/>
      <c r="B60" s="24" t="n"/>
    </row>
    <row r="61" ht="19" customHeight="1">
      <c r="A61" s="15" t="n"/>
      <c r="B61" s="24" t="n"/>
    </row>
    <row r="62" ht="19" customHeight="1">
      <c r="A62" s="15" t="n"/>
      <c r="B62" s="24" t="n"/>
    </row>
    <row r="63" ht="19" customHeight="1">
      <c r="A63" s="15" t="n"/>
      <c r="B63" s="24" t="n"/>
    </row>
    <row r="64" ht="19" customHeight="1">
      <c r="A64" s="15" t="n"/>
      <c r="B64" s="24" t="n"/>
    </row>
    <row r="65" ht="19" customHeight="1">
      <c r="A65" s="15" t="n"/>
      <c r="B65" s="24" t="n"/>
    </row>
    <row r="66" ht="19" customHeight="1">
      <c r="A66" s="15" t="n"/>
      <c r="B66" s="24" t="n"/>
    </row>
    <row r="67" ht="19" customHeight="1">
      <c r="A67" s="15" t="n"/>
      <c r="B67" s="24" t="n"/>
    </row>
    <row r="68" ht="19" customHeight="1">
      <c r="A68" s="15" t="n"/>
      <c r="B68" s="24" t="n"/>
    </row>
    <row r="69" ht="19" customHeight="1">
      <c r="A69" s="15" t="n"/>
      <c r="B69" s="24" t="n"/>
    </row>
    <row r="70" ht="19" customHeight="1">
      <c r="A70" s="15" t="n"/>
      <c r="B70" s="24" t="n"/>
    </row>
    <row r="71" ht="19" customHeight="1">
      <c r="A71" s="15" t="n"/>
      <c r="B71" s="24" t="n"/>
    </row>
    <row r="72" ht="19" customHeight="1">
      <c r="A72" s="15" t="n"/>
      <c r="B72" s="24" t="n"/>
    </row>
    <row r="73" ht="19" customHeight="1">
      <c r="A73" s="15" t="n"/>
      <c r="B73" s="24" t="n"/>
    </row>
    <row r="74" ht="19" customHeight="1">
      <c r="A74" s="15" t="n"/>
      <c r="B74" s="24" t="n"/>
    </row>
    <row r="75" ht="19" customHeight="1">
      <c r="A75" s="15" t="n"/>
      <c r="B75" s="24" t="n"/>
    </row>
    <row r="76" ht="19" customHeight="1">
      <c r="A76" s="15" t="n"/>
      <c r="B76" s="24" t="n"/>
    </row>
    <row r="77" ht="19" customHeight="1">
      <c r="A77" s="15" t="n"/>
      <c r="B77" s="24" t="n"/>
    </row>
    <row r="78" ht="19" customHeight="1">
      <c r="A78" s="15" t="n"/>
      <c r="B78" s="24" t="n"/>
    </row>
    <row r="79" ht="19" customHeight="1">
      <c r="A79" s="15" t="n"/>
      <c r="B79" s="24" t="n"/>
    </row>
    <row r="80" ht="19" customHeight="1">
      <c r="A80" s="15" t="n"/>
      <c r="B80" s="24" t="n"/>
    </row>
    <row r="81" ht="19" customHeight="1">
      <c r="A81" s="15" t="n"/>
      <c r="B81" s="24" t="n"/>
    </row>
    <row r="82" ht="19" customHeight="1">
      <c r="A82" s="15" t="n"/>
      <c r="B82" s="24" t="n"/>
    </row>
    <row r="83" ht="19" customHeight="1">
      <c r="A83" s="15" t="n"/>
      <c r="B83" s="24" t="n"/>
    </row>
    <row r="84" ht="19" customHeight="1">
      <c r="A84" s="15" t="n"/>
      <c r="B84" s="24" t="n"/>
    </row>
    <row r="85" ht="19" customHeight="1">
      <c r="A85" s="15" t="n"/>
      <c r="B85" s="24" t="n"/>
    </row>
    <row r="86" ht="19" customHeight="1">
      <c r="A86" s="15" t="n"/>
      <c r="B86" s="24" t="n"/>
    </row>
    <row r="87" ht="19" customHeight="1">
      <c r="A87" s="15" t="n"/>
      <c r="B87" s="24" t="n"/>
    </row>
    <row r="88" ht="19" customHeight="1">
      <c r="A88" s="15" t="n"/>
      <c r="B88" s="24" t="n"/>
    </row>
    <row r="89" ht="19" customHeight="1">
      <c r="A89" s="15" t="n"/>
      <c r="B89" s="24" t="n"/>
    </row>
    <row r="90" ht="19" customHeight="1">
      <c r="A90" s="15" t="n"/>
      <c r="B90" s="24" t="n"/>
    </row>
    <row r="91" ht="19" customHeight="1">
      <c r="A91" s="15" t="n"/>
      <c r="B91" s="24" t="n"/>
    </row>
    <row r="92" ht="19" customHeight="1">
      <c r="A92" s="15" t="n"/>
      <c r="B92" s="24" t="n"/>
    </row>
    <row r="93" ht="19" customHeight="1">
      <c r="A93" s="15" t="n"/>
      <c r="B93" s="24" t="n"/>
    </row>
    <row r="94" ht="19" customHeight="1">
      <c r="A94" s="15" t="n"/>
      <c r="B94" s="24" t="n"/>
    </row>
    <row r="95" ht="19" customHeight="1">
      <c r="A95" s="15" t="n"/>
      <c r="B95" s="24" t="n"/>
    </row>
    <row r="96" ht="19" customHeight="1">
      <c r="A96" s="15" t="n"/>
      <c r="B96" s="24" t="n"/>
    </row>
    <row r="97" ht="19" customHeight="1">
      <c r="A97" s="15" t="n"/>
      <c r="B97" s="24" t="n"/>
    </row>
    <row r="98" ht="19" customHeight="1">
      <c r="A98" s="15" t="n"/>
      <c r="B98" s="24" t="n"/>
    </row>
    <row r="99" ht="19" customHeight="1">
      <c r="A99" s="15" t="n"/>
      <c r="B99" s="24" t="n"/>
    </row>
    <row r="100" ht="19" customHeight="1">
      <c r="A100" s="15" t="n"/>
      <c r="B100" s="24" t="n"/>
    </row>
    <row r="101" ht="19" customHeight="1">
      <c r="A101" s="15" t="n"/>
      <c r="B101" s="24" t="n"/>
    </row>
    <row r="102" ht="19" customHeight="1">
      <c r="A102" s="15" t="n"/>
      <c r="B102" s="24" t="n"/>
    </row>
    <row r="103" ht="19" customHeight="1">
      <c r="A103" s="15" t="n"/>
      <c r="B103" s="24" t="n"/>
    </row>
    <row r="104" ht="19" customHeight="1">
      <c r="A104" s="15" t="n"/>
      <c r="B104" s="24" t="n"/>
    </row>
  </sheetData>
  <autoFilter ref="A4:B104"/>
  <mergeCells count="1">
    <mergeCell ref="A1:J1"/>
  </mergeCells>
  <conditionalFormatting sqref="A5:A104">
    <cfRule type="expression" priority="1" dxfId="0">
      <formula>AND($A5&lt;&gt;"",COUNTIF($A$5:$A$104,$A5)&gt;1)</formula>
    </cfRule>
  </conditionalFormatting>
  <dataValidations count="2">
    <dataValidation sqref="A5:A104" showDropDown="0" showInputMessage="1" showErrorMessage="1" allowBlank="0" errorTitle="Check Entry" error="This technician label already appears in the roster." promptTitle="Unique Technician" prompt="Enter a unique fictional technician label." type="custom" errorStyle="stop">
      <formula1>=OR(A5="",COUNTIF($A$5:$A$104,A5)=1)</formula1>
    </dataValidation>
    <dataValidation sqref="B5:B104" showDropDown="0" showInputMessage="1" showErrorMessage="1" allowBlank="0" errorTitle="Check Entry" error="Enter a labor rate within the maximum shown on this sheet." promptTitle="Labor Rate" prompt="Enter a nonnegative rate within the editable maximum." type="decimal" errorStyle="stop" operator="between">
      <formula1>0</formula1>
      <formula2>=INDIRECT("'Assumptions'!$E$12")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2026-09-12T13:32:58Z</dcterms:created>
  <dcterms:modified xmlns:dcterms="http://purl.org/dc/terms/" xmlns:xsi="http://www.w3.org/2001/XMLSchema-instance" xsi:type="dcterms:W3CDTF">2026-09-12T13:32:59+00:00Z</dcterms:modified>
</cp:coreProperties>
</file>