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lback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'Callbacks'!$A$4:$X$124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B73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16324F"/>
      <sz val="18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E8F0F5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164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0" borderId="0" pivotButton="0" quotePrefix="0" xfId="0"/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Callbacks by Cause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'Summary'!$B$15:$B$20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Cause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8" customWidth="1" min="3" max="3"/>
    <col width="24" customWidth="1" min="4" max="4"/>
    <col width="26" customWidth="1" min="5" max="5"/>
    <col width="3" customWidth="1" min="6" max="6"/>
    <col width="25" customWidth="1" min="7" max="7"/>
    <col width="16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HVAC Callback Tracker Summary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>
      <c r="A2" s="2" t="inlineStr">
        <is>
          <t>Indicators use only the callback log and editable assumptions.</t>
        </is>
      </c>
      <c r="G2" s="2" t="inlineStr">
        <is>
          <t>Workbook date</t>
        </is>
      </c>
      <c r="H2" s="27">
        <f>TODAY()</f>
        <v/>
      </c>
    </row>
    <row r="3"/>
    <row r="4" ht="30" customHeight="1">
      <c r="A4" s="4" t="inlineStr">
        <is>
          <t>Recorded callbacks</t>
        </is>
      </c>
      <c r="C4" s="4" t="inlineStr">
        <is>
          <t>Open / in progress</t>
        </is>
      </c>
      <c r="E4" s="4" t="inlineStr">
        <is>
          <t>Resolved / closed</t>
        </is>
      </c>
      <c r="G4" s="4" t="inlineStr">
        <is>
          <t>Review flags</t>
        </is>
      </c>
    </row>
    <row r="5" ht="34" customHeight="1">
      <c r="A5" s="5">
        <f>COUNTIF(Callbacks!$A$5:$A$124,"&lt;&gt;")</f>
        <v/>
      </c>
      <c r="C5" s="5">
        <f>COUNTIF(Callbacks!$U$5:$U$124,"Open")+COUNTIF(Callbacks!$U$5:$U$124,"Scheduled")+COUNTIF(Callbacks!$U$5:$U$124,"Monitoring")</f>
        <v/>
      </c>
      <c r="E5" s="5">
        <f>COUNTIF(Callbacks!$U$5:$U$124,"Resolved")+COUNTIF(Callbacks!$U$5:$U$124,"Closed")</f>
        <v/>
      </c>
      <c r="G5" s="5">
        <f>COUNTIF(Callbacks!$X$5:$X$124,"&lt;&gt;")</f>
        <v/>
      </c>
    </row>
    <row r="6"/>
    <row r="7" ht="30" customHeight="1">
      <c r="A7" s="4" t="inlineStr">
        <is>
          <t>Total callback cost estimate</t>
        </is>
      </c>
      <c r="C7" s="4" t="inlineStr">
        <is>
          <t>Customer price total</t>
        </is>
      </c>
      <c r="E7" s="4" t="inlineStr">
        <is>
          <t>Average days to callback</t>
        </is>
      </c>
      <c r="G7" s="4" t="inlineStr">
        <is>
          <t>Average resolution days</t>
        </is>
      </c>
    </row>
    <row r="8" ht="34" customHeight="1">
      <c r="A8" s="6">
        <f>IF($A$5=0,"",IFERROR(SUM(Callbacks!$R$5:$R$124),""))</f>
        <v/>
      </c>
      <c r="C8" s="6">
        <f>IF($A$5=0,"",IFERROR(SUM(Callbacks!$S$5:$S$124),""))</f>
        <v/>
      </c>
      <c r="E8" s="7">
        <f>IF($A$5=0,"",IFERROR(AVERAGE(Callbacks!$H$5:$H$124),""))</f>
        <v/>
      </c>
      <c r="G8" s="7">
        <f>IF($E$5=0,"",IFERROR(AVERAGE(Callbacks!$W$5:$W$124),""))</f>
        <v/>
      </c>
    </row>
    <row r="9"/>
    <row r="10" ht="30" customHeight="1">
      <c r="A10" s="4" t="inlineStr">
        <is>
          <t>Open callback cost estimate</t>
        </is>
      </c>
      <c r="C10" s="4" t="inlineStr">
        <is>
          <t>Resolved callback cost estimate</t>
        </is>
      </c>
      <c r="E10" s="4" t="inlineStr">
        <is>
          <t>Average labor hours</t>
        </is>
      </c>
      <c r="G10" s="4" t="inlineStr">
        <is>
          <t>Open within aging limit</t>
        </is>
      </c>
    </row>
    <row r="11" ht="34" customHeight="1">
      <c r="A11" s="6">
        <f>IF($C$5=0,"",IFERROR(SUMIFS(Callbacks!$R$5:$R$124,Callbacks!$U$5:$U$124,"Open")+SUMIFS(Callbacks!$R$5:$R$124,Callbacks!$U$5:$U$124,"Scheduled")+SUMIFS(Callbacks!$R$5:$R$124,Callbacks!$U$5:$U$124,"Monitoring"),""))</f>
        <v/>
      </c>
      <c r="C11" s="6">
        <f>IF($E$5=0,"",IFERROR(SUMIFS(Callbacks!$R$5:$R$124,Callbacks!$U$5:$U$124,"Resolved")+SUMIFS(Callbacks!$R$5:$R$124,Callbacks!$U$5:$U$124,"Closed"),""))</f>
        <v/>
      </c>
      <c r="E11" s="7">
        <f>IF($A$5=0,"",IFERROR(AVERAGE(Callbacks!$L$5:$L$124),""))</f>
        <v/>
      </c>
      <c r="G11" s="5">
        <f>IF($C$5=0,"",IFERROR(COUNTIFS(Callbacks!$A$5:$A$124,"&lt;&gt;",Callbacks!$U$5:$U$124,"Open",Callbacks!$G$5:$G$124,"&gt;="&amp;(TODAY()-Assumptions!$B$4))+COUNTIFS(Callbacks!$A$5:$A$124,"&lt;&gt;",Callbacks!$U$5:$U$124,"Scheduled",Callbacks!$G$5:$G$124,"&gt;="&amp;(TODAY()-Assumptions!$B$4))+COUNTIFS(Callbacks!$A$5:$A$124,"&lt;&gt;",Callbacks!$U$5:$U$124,"Monitoring",Callbacks!$G$5:$G$124,"&gt;="&amp;(TODAY()-Assumptions!$B$4)),""))</f>
        <v/>
      </c>
    </row>
    <row r="12"/>
    <row r="13"/>
    <row r="14" ht="30" customHeight="1">
      <c r="A14" s="4" t="inlineStr">
        <is>
          <t>Cause</t>
        </is>
      </c>
      <c r="B14" s="4" t="inlineStr">
        <is>
          <t>Callback Count</t>
        </is>
      </c>
      <c r="D14" s="4" t="inlineStr">
        <is>
          <t>Responsible Team</t>
        </is>
      </c>
      <c r="E14" s="4" t="inlineStr">
        <is>
          <t>Cost Estimate</t>
        </is>
      </c>
    </row>
    <row r="15">
      <c r="A15" s="8" t="inlineStr">
        <is>
          <t>Installation</t>
        </is>
      </c>
      <c r="B15" s="9">
        <f>COUNTIF(Callbacks!$J$5:$J$124,$A15)</f>
        <v/>
      </c>
      <c r="D15" s="8" t="inlineStr">
        <is>
          <t>Installation Team</t>
        </is>
      </c>
      <c r="E15" s="10">
        <f>IFERROR(SUMIF(Callbacks!$K$5:$K$124,$D15,Callbacks!$R$5:$R$124),"")</f>
        <v/>
      </c>
    </row>
    <row r="16">
      <c r="A16" s="11" t="inlineStr">
        <is>
          <t>Diagnosis</t>
        </is>
      </c>
      <c r="B16" s="12">
        <f>COUNTIF(Callbacks!$J$5:$J$124,$A16)</f>
        <v/>
      </c>
      <c r="D16" s="11" t="inlineStr">
        <is>
          <t>Service Team</t>
        </is>
      </c>
      <c r="E16" s="13">
        <f>IFERROR(SUMIF(Callbacks!$K$5:$K$124,$D16,Callbacks!$R$5:$R$124),"")</f>
        <v/>
      </c>
    </row>
    <row r="17">
      <c r="A17" s="8" t="inlineStr">
        <is>
          <t>Part Failure</t>
        </is>
      </c>
      <c r="B17" s="9">
        <f>COUNTIF(Callbacks!$J$5:$J$124,$A17)</f>
        <v/>
      </c>
      <c r="D17" s="8" t="inlineStr">
        <is>
          <t>Maintenance Team</t>
        </is>
      </c>
      <c r="E17" s="10">
        <f>IFERROR(SUMIF(Callbacks!$K$5:$K$124,$D17,Callbacks!$R$5:$R$124),"")</f>
        <v/>
      </c>
    </row>
    <row r="18">
      <c r="A18" s="11" t="inlineStr">
        <is>
          <t>Maintenance</t>
        </is>
      </c>
      <c r="B18" s="12">
        <f>COUNTIF(Callbacks!$J$5:$J$124,$A18)</f>
        <v/>
      </c>
      <c r="D18" s="11" t="inlineStr">
        <is>
          <t>Customer/Site</t>
        </is>
      </c>
      <c r="E18" s="13">
        <f>IFERROR(SUMIF(Callbacks!$K$5:$K$124,$D18,Callbacks!$R$5:$R$124),"")</f>
        <v/>
      </c>
    </row>
    <row r="19">
      <c r="A19" s="8" t="inlineStr">
        <is>
          <t>Customer/Site</t>
        </is>
      </c>
      <c r="B19" s="9">
        <f>COUNTIF(Callbacks!$J$5:$J$124,$A19)</f>
        <v/>
      </c>
      <c r="D19" s="8" t="inlineStr">
        <is>
          <t>Manufacturer</t>
        </is>
      </c>
      <c r="E19" s="10">
        <f>IFERROR(SUMIF(Callbacks!$K$5:$K$124,$D19,Callbacks!$R$5:$R$124),"")</f>
        <v/>
      </c>
    </row>
    <row r="20">
      <c r="A20" s="11" t="inlineStr">
        <is>
          <t>Undetermined</t>
        </is>
      </c>
      <c r="B20" s="12">
        <f>COUNTIF(Callbacks!$J$5:$J$124,$A20)</f>
        <v/>
      </c>
      <c r="D20" s="11" t="inlineStr">
        <is>
          <t>Unassigned</t>
        </is>
      </c>
      <c r="E20" s="13">
        <f>IFERROR(SUMIF(Callbacks!$K$5:$K$124,$D20,Callbacks!$R$5:$R$124),"")</f>
        <v/>
      </c>
    </row>
  </sheetData>
  <mergeCells count="1">
    <mergeCell ref="A1:L1"/>
  </mergeCells>
  <pageMargins left="0.3" right="0.3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24"/>
  <sheetViews>
    <sheetView showGridLines="0" zoomScale="85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28" customWidth="1" min="3" max="3"/>
    <col width="29" customWidth="1" min="4" max="4"/>
    <col width="22" customWidth="1" min="5" max="5"/>
    <col width="15" customWidth="1" min="6" max="6"/>
    <col width="15" customWidth="1" min="7" max="7"/>
    <col width="15" customWidth="1" min="8" max="8"/>
    <col width="42" customWidth="1" min="9" max="9"/>
    <col width="18" customWidth="1" min="10" max="10"/>
    <col width="20" customWidth="1" min="11" max="11"/>
    <col width="12" customWidth="1" min="12" max="12"/>
    <col width="14" customWidth="1" min="13" max="13"/>
    <col width="11" customWidth="1" min="14" max="14"/>
    <col width="12" customWidth="1" min="15" max="15"/>
    <col width="14" customWidth="1" min="16" max="16"/>
    <col width="14" customWidth="1" min="17" max="17"/>
    <col width="18" customWidth="1" min="18" max="18"/>
    <col width="16" customWidth="1" min="19" max="19"/>
    <col width="42" customWidth="1" min="20" max="20"/>
    <col width="14" customWidth="1" min="21" max="21"/>
    <col width="15" customWidth="1" min="22" max="22"/>
    <col width="16" customWidth="1" min="23" max="23"/>
    <col width="22" customWidth="1" min="24" max="24"/>
  </cols>
  <sheetData>
    <row r="1" ht="26" customHeight="1">
      <c r="A1" s="1" t="inlineStr">
        <is>
          <t>HVAC Callback Log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25" t="n"/>
      <c r="U1" s="25" t="n"/>
      <c r="V1" s="25" t="n"/>
      <c r="W1" s="25" t="n"/>
      <c r="X1" s="26" t="n"/>
    </row>
    <row r="2" ht="28" customHeight="1">
      <c r="A2" s="14" t="inlineStr">
        <is>
          <t>Enter callback records in orange cells. Calculated fields are shaded blue; review flags require a human check.</t>
        </is>
      </c>
    </row>
    <row r="3">
      <c r="A3" s="2" t="inlineStr">
        <is>
          <t>All examples are fictional and use sample identifiers.</t>
        </is>
      </c>
    </row>
    <row r="4" ht="36" customHeight="1">
      <c r="A4" s="4" t="inlineStr">
        <is>
          <t>Callback ID</t>
        </is>
      </c>
      <c r="B4" s="4" t="inlineStr">
        <is>
          <t>Original Work Order</t>
        </is>
      </c>
      <c r="C4" s="4" t="inlineStr">
        <is>
          <t>Customer</t>
        </is>
      </c>
      <c r="D4" s="4" t="inlineStr">
        <is>
          <t>Equipment</t>
        </is>
      </c>
      <c r="E4" s="4" t="inlineStr">
        <is>
          <t>Original Technician</t>
        </is>
      </c>
      <c r="F4" s="4" t="inlineStr">
        <is>
          <t>Original Service Date</t>
        </is>
      </c>
      <c r="G4" s="4" t="inlineStr">
        <is>
          <t>Callback Date</t>
        </is>
      </c>
      <c r="H4" s="4" t="inlineStr">
        <is>
          <t>Days to Callback</t>
        </is>
      </c>
      <c r="I4" s="4" t="inlineStr">
        <is>
          <t>Callback Description</t>
        </is>
      </c>
      <c r="J4" s="4" t="inlineStr">
        <is>
          <t>Cause</t>
        </is>
      </c>
      <c r="K4" s="4" t="inlineStr">
        <is>
          <t>Responsible Team</t>
        </is>
      </c>
      <c r="L4" s="4" t="inlineStr">
        <is>
          <t>Labor Hours</t>
        </is>
      </c>
      <c r="M4" s="4" t="inlineStr">
        <is>
          <t>Labor Cost</t>
        </is>
      </c>
      <c r="N4" s="4" t="inlineStr">
        <is>
          <t>Parts Qty</t>
        </is>
      </c>
      <c r="O4" s="4" t="inlineStr">
        <is>
          <t>Parts Unit</t>
        </is>
      </c>
      <c r="P4" s="4" t="inlineStr">
        <is>
          <t>Parts Cost</t>
        </is>
      </c>
      <c r="Q4" s="4" t="inlineStr">
        <is>
          <t>Other Cost</t>
        </is>
      </c>
      <c r="R4" s="4" t="inlineStr">
        <is>
          <t>Total Callback Cost</t>
        </is>
      </c>
      <c r="S4" s="4" t="inlineStr">
        <is>
          <t>Customer Price</t>
        </is>
      </c>
      <c r="T4" s="4" t="inlineStr">
        <is>
          <t>Resolution / Next Step</t>
        </is>
      </c>
      <c r="U4" s="4" t="inlineStr">
        <is>
          <t>Status</t>
        </is>
      </c>
      <c r="V4" s="4" t="inlineStr">
        <is>
          <t>Resolved Date</t>
        </is>
      </c>
      <c r="W4" s="4" t="inlineStr">
        <is>
          <t>Resolution Days</t>
        </is>
      </c>
      <c r="X4" s="4" t="inlineStr">
        <is>
          <t>Review Flag</t>
        </is>
      </c>
    </row>
    <row r="5" ht="34" customHeight="1">
      <c r="A5" s="15" t="inlineStr">
        <is>
          <t>SAMPLE-CB-001</t>
        </is>
      </c>
      <c r="B5" s="15" t="inlineStr">
        <is>
          <t>SAMPLE-WO-2601</t>
        </is>
      </c>
      <c r="C5" s="16" t="inlineStr">
        <is>
          <t>Fictional Pinecone Bakery</t>
        </is>
      </c>
      <c r="D5" s="16" t="inlineStr">
        <is>
          <t>Demo split-system air conditioner</t>
        </is>
      </c>
      <c r="E5" s="15" t="inlineStr">
        <is>
          <t>Sample Technician A</t>
        </is>
      </c>
      <c r="F5" s="28" t="n">
        <v>46235</v>
      </c>
      <c r="G5" s="28" t="n">
        <v>46238</v>
      </c>
      <c r="H5" s="18">
        <f>IF(OR($F5="",$G5=""),"",IFERROR($G5-$F5,""))</f>
        <v/>
      </c>
      <c r="I5" s="16" t="inlineStr">
        <is>
          <t>Cooling call returned; loose thermostat conductor was found.</t>
        </is>
      </c>
      <c r="J5" s="15" t="inlineStr">
        <is>
          <t>Installation</t>
        </is>
      </c>
      <c r="K5" s="15" t="inlineStr">
        <is>
          <t>Installation Team</t>
        </is>
      </c>
      <c r="L5" s="19" t="n">
        <v>2.5</v>
      </c>
      <c r="M5" s="20">
        <f>IF(OR($A5="",$L5=""),"",IFERROR($L5*Assumptions!$B$5,""))</f>
        <v/>
      </c>
      <c r="N5" s="21" t="n"/>
      <c r="O5" s="15" t="inlineStr">
        <is>
          <t>each</t>
        </is>
      </c>
      <c r="P5" s="22" t="n">
        <v>0</v>
      </c>
      <c r="Q5" s="22" t="n">
        <v>0</v>
      </c>
      <c r="R5" s="20">
        <f>IF($A5="","",IF(COUNT($M5,$P5,$Q5)=0,"",IFERROR(SUM($M5,$P5,$Q5),"")))</f>
        <v/>
      </c>
      <c r="S5" s="22" t="n">
        <v>0</v>
      </c>
      <c r="T5" s="16" t="inlineStr">
        <is>
          <t>Conductor was secured and system operation was observed.</t>
        </is>
      </c>
      <c r="U5" s="15" t="inlineStr">
        <is>
          <t>Resolved</t>
        </is>
      </c>
      <c r="V5" s="28" t="n">
        <v>46238</v>
      </c>
      <c r="W5" s="18">
        <f>IF(OR($G5="",$V5=""),"",IFERROR($V5-$G5,""))</f>
        <v/>
      </c>
      <c r="X5" s="23">
        <f>IFERROR(IF($A5="","",IF(OR($F5="",$G5="",$U5=""),"Check required fields",IF(OR($G5&lt;$F5,AND($V5&lt;&gt;"",$V5&lt;$G5)),"Check dates",IF(AND($L5&lt;&gt;"",$L5&gt;Assumptions!$B$6),"Check labor",IF(AND($R5&lt;&gt;"",$R5&gt;Assumptions!$B$7),"Review cost",IF(AND(OR($U5="Resolved",$U5="Closed"),$V5=""),"Check resolved date",IF(AND(OR($U5="Open",$U5="Scheduled",$U5="Monitoring"),TODAY()-$G5&gt;Assumptions!$B$4),"Review aging",""))))))),"Check entry")</f>
        <v/>
      </c>
    </row>
    <row r="6" ht="34" customHeight="1">
      <c r="A6" s="15" t="inlineStr">
        <is>
          <t>SAMPLE-CB-002</t>
        </is>
      </c>
      <c r="B6" s="15" t="inlineStr">
        <is>
          <t>SAMPLE-WO-2602</t>
        </is>
      </c>
      <c r="C6" s="16" t="inlineStr">
        <is>
          <t>Fictional Blue Kite Books</t>
        </is>
      </c>
      <c r="D6" s="16" t="inlineStr">
        <is>
          <t>Demo rooftop unit, 5 tons</t>
        </is>
      </c>
      <c r="E6" s="15" t="inlineStr">
        <is>
          <t>Sample Technician B</t>
        </is>
      </c>
      <c r="F6" s="28" t="n">
        <v>46242</v>
      </c>
      <c r="G6" s="28" t="n">
        <v>46254</v>
      </c>
      <c r="H6" s="18">
        <f>IF(OR($F6="",$G6=""),"",IFERROR($G6-$F6,""))</f>
        <v/>
      </c>
      <c r="I6" s="16" t="inlineStr">
        <is>
          <t>Supply fan noise returned after the original repair.</t>
        </is>
      </c>
      <c r="J6" s="15" t="inlineStr">
        <is>
          <t>Installation</t>
        </is>
      </c>
      <c r="K6" s="15" t="inlineStr">
        <is>
          <t>Installation Team</t>
        </is>
      </c>
      <c r="L6" s="19" t="n">
        <v>4</v>
      </c>
      <c r="M6" s="20">
        <f>IF(OR($A6="",$L6=""),"",IFERROR($L6*Assumptions!$B$5,""))</f>
        <v/>
      </c>
      <c r="N6" s="21" t="n">
        <v>1</v>
      </c>
      <c r="O6" s="15" t="inlineStr">
        <is>
          <t>kit</t>
        </is>
      </c>
      <c r="P6" s="22" t="n">
        <v>185</v>
      </c>
      <c r="Q6" s="22" t="n">
        <v>25</v>
      </c>
      <c r="R6" s="20">
        <f>IF($A6="","",IF(COUNT($M6,$P6,$Q6)=0,"",IFERROR(SUM($M6,$P6,$Q6),"")))</f>
        <v/>
      </c>
      <c r="S6" s="22" t="n">
        <v>0</v>
      </c>
      <c r="T6" s="16" t="inlineStr">
        <is>
          <t>Fan mounting kit was adjusted and the unit was rechecked.</t>
        </is>
      </c>
      <c r="U6" s="15" t="inlineStr">
        <is>
          <t>Closed</t>
        </is>
      </c>
      <c r="V6" s="28" t="n">
        <v>46255</v>
      </c>
      <c r="W6" s="18">
        <f>IF(OR($G6="",$V6=""),"",IFERROR($V6-$G6,""))</f>
        <v/>
      </c>
      <c r="X6" s="23">
        <f>IFERROR(IF($A6="","",IF(OR($F6="",$G6="",$U6=""),"Check required fields",IF(OR($G6&lt;$F6,AND($V6&lt;&gt;"",$V6&lt;$G6)),"Check dates",IF(AND($L6&lt;&gt;"",$L6&gt;Assumptions!$B$6),"Check labor",IF(AND($R6&lt;&gt;"",$R6&gt;Assumptions!$B$7),"Review cost",IF(AND(OR($U6="Resolved",$U6="Closed"),$V6=""),"Check resolved date",IF(AND(OR($U6="Open",$U6="Scheduled",$U6="Monitoring"),TODAY()-$G6&gt;Assumptions!$B$4),"Review aging",""))))))),"Check entry")</f>
        <v/>
      </c>
    </row>
    <row r="7" ht="34" customHeight="1">
      <c r="A7" s="15" t="inlineStr">
        <is>
          <t>SAMPLE-CB-003</t>
        </is>
      </c>
      <c r="B7" s="15" t="inlineStr">
        <is>
          <t>SAMPLE-WO-2603</t>
        </is>
      </c>
      <c r="C7" s="16" t="inlineStr">
        <is>
          <t>Fictional Paper Moon Studio</t>
        </is>
      </c>
      <c r="D7" s="16" t="inlineStr">
        <is>
          <t>Demo heat pump, 3 tons</t>
        </is>
      </c>
      <c r="E7" s="15" t="inlineStr">
        <is>
          <t>Sample Technician C</t>
        </is>
      </c>
      <c r="F7" s="28" t="n">
        <v>46273</v>
      </c>
      <c r="G7" s="28" t="n">
        <v>46275</v>
      </c>
      <c r="H7" s="18">
        <f>IF(OR($F7="",$G7=""),"",IFERROR($G7-$F7,""))</f>
        <v/>
      </c>
      <c r="I7" s="16" t="inlineStr">
        <is>
          <t>Intermittent cooling concern continued after diagnosis.</t>
        </is>
      </c>
      <c r="J7" s="15" t="inlineStr">
        <is>
          <t>Diagnosis</t>
        </is>
      </c>
      <c r="K7" s="15" t="inlineStr">
        <is>
          <t>Service Team</t>
        </is>
      </c>
      <c r="L7" s="19" t="n">
        <v>1.5</v>
      </c>
      <c r="M7" s="20">
        <f>IF(OR($A7="",$L7=""),"",IFERROR($L7*Assumptions!$B$5,""))</f>
        <v/>
      </c>
      <c r="N7" s="21" t="n">
        <v>0</v>
      </c>
      <c r="O7" s="15" t="inlineStr">
        <is>
          <t>each</t>
        </is>
      </c>
      <c r="P7" s="22" t="n">
        <v>0</v>
      </c>
      <c r="Q7" s="22" t="n">
        <v>0</v>
      </c>
      <c r="R7" s="20">
        <f>IF($A7="","",IF(COUNT($M7,$P7,$Q7)=0,"",IFERROR(SUM($M7,$P7,$Q7),"")))</f>
        <v/>
      </c>
      <c r="S7" s="22" t="n"/>
      <c r="T7" s="16" t="inlineStr">
        <is>
          <t>Senior technician review is requested before the next visit.</t>
        </is>
      </c>
      <c r="U7" s="15" t="inlineStr">
        <is>
          <t>Open</t>
        </is>
      </c>
      <c r="V7" s="28" t="n"/>
      <c r="W7" s="18">
        <f>IF(OR($G7="",$V7=""),"",IFERROR($V7-$G7,""))</f>
        <v/>
      </c>
      <c r="X7" s="23">
        <f>IFERROR(IF($A7="","",IF(OR($F7="",$G7="",$U7=""),"Check required fields",IF(OR($G7&lt;$F7,AND($V7&lt;&gt;"",$V7&lt;$G7)),"Check dates",IF(AND($L7&lt;&gt;"",$L7&gt;Assumptions!$B$6),"Check labor",IF(AND($R7&lt;&gt;"",$R7&gt;Assumptions!$B$7),"Review cost",IF(AND(OR($U7="Resolved",$U7="Closed"),$V7=""),"Check resolved date",IF(AND(OR($U7="Open",$U7="Scheduled",$U7="Monitoring"),TODAY()-$G7&gt;Assumptions!$B$4),"Review aging",""))))))),"Check entry")</f>
        <v/>
      </c>
    </row>
    <row r="8" ht="34" customHeight="1">
      <c r="A8" s="15" t="inlineStr">
        <is>
          <t>SAMPLE-CB-004</t>
        </is>
      </c>
      <c r="B8" s="15" t="inlineStr">
        <is>
          <t>SAMPLE-WO-2604</t>
        </is>
      </c>
      <c r="C8" s="16" t="inlineStr">
        <is>
          <t>Fictional Copper Finch Gallery</t>
        </is>
      </c>
      <c r="D8" s="16" t="inlineStr">
        <is>
          <t>Demo gas furnace, 80,000 Btu/h</t>
        </is>
      </c>
      <c r="E8" s="15" t="inlineStr">
        <is>
          <t>Sample Technician D</t>
        </is>
      </c>
      <c r="F8" s="28" t="n">
        <v>46249</v>
      </c>
      <c r="G8" s="28" t="n">
        <v>46276</v>
      </c>
      <c r="H8" s="18">
        <f>IF(OR($F8="",$G8=""),"",IFERROR($G8-$F8,""))</f>
        <v/>
      </c>
      <c r="I8" s="16" t="inlineStr">
        <is>
          <t>Blower relay operation became intermittent.</t>
        </is>
      </c>
      <c r="J8" s="15" t="inlineStr">
        <is>
          <t>Part Failure</t>
        </is>
      </c>
      <c r="K8" s="15" t="inlineStr">
        <is>
          <t>Manufacturer</t>
        </is>
      </c>
      <c r="L8" s="19" t="n">
        <v>0.75</v>
      </c>
      <c r="M8" s="20">
        <f>IF(OR($A8="",$L8=""),"",IFERROR($L8*Assumptions!$B$5,""))</f>
        <v/>
      </c>
      <c r="N8" s="21" t="n">
        <v>1</v>
      </c>
      <c r="O8" s="15" t="inlineStr">
        <is>
          <t>each</t>
        </is>
      </c>
      <c r="P8" s="22" t="n">
        <v>0</v>
      </c>
      <c r="Q8" s="22" t="n">
        <v>0</v>
      </c>
      <c r="R8" s="20">
        <f>IF($A8="","",IF(COUNT($M8,$P8,$Q8)=0,"",IFERROR(SUM($M8,$P8,$Q8),"")))</f>
        <v/>
      </c>
      <c r="S8" s="22" t="n">
        <v>0</v>
      </c>
      <c r="T8" s="16" t="inlineStr">
        <is>
          <t>A visit is scheduled to inspect relay operation.</t>
        </is>
      </c>
      <c r="U8" s="15" t="inlineStr">
        <is>
          <t>Scheduled</t>
        </is>
      </c>
      <c r="V8" s="28" t="n"/>
      <c r="W8" s="18">
        <f>IF(OR($G8="",$V8=""),"",IFERROR($V8-$G8,""))</f>
        <v/>
      </c>
      <c r="X8" s="23">
        <f>IFERROR(IF($A8="","",IF(OR($F8="",$G8="",$U8=""),"Check required fields",IF(OR($G8&lt;$F8,AND($V8&lt;&gt;"",$V8&lt;$G8)),"Check dates",IF(AND($L8&lt;&gt;"",$L8&gt;Assumptions!$B$6),"Check labor",IF(AND($R8&lt;&gt;"",$R8&gt;Assumptions!$B$7),"Review cost",IF(AND(OR($U8="Resolved",$U8="Closed"),$V8=""),"Check resolved date",IF(AND(OR($U8="Open",$U8="Scheduled",$U8="Monitoring"),TODAY()-$G8&gt;Assumptions!$B$4),"Review aging",""))))))),"Check entry")</f>
        <v/>
      </c>
    </row>
    <row r="9" ht="34" customHeight="1">
      <c r="A9" s="15" t="inlineStr">
        <is>
          <t>SAMPLE-CB-005</t>
        </is>
      </c>
      <c r="B9" s="15" t="inlineStr">
        <is>
          <t>SAMPLE-WO-2605</t>
        </is>
      </c>
      <c r="C9" s="16" t="inlineStr">
        <is>
          <t>Fictional Lantern Trail Daycare</t>
        </is>
      </c>
      <c r="D9" s="16" t="inlineStr">
        <is>
          <t>Demo packaged air conditioner, 4 tons</t>
        </is>
      </c>
      <c r="E9" s="15" t="inlineStr">
        <is>
          <t>Sample Technician A</t>
        </is>
      </c>
      <c r="F9" s="28" t="n">
        <v>46263</v>
      </c>
      <c r="G9" s="28" t="n">
        <v>46266</v>
      </c>
      <c r="H9" s="18">
        <f>IF(OR($F9="",$G9=""),"",IFERROR($G9-$F9,""))</f>
        <v/>
      </c>
      <c r="I9" s="16" t="inlineStr">
        <is>
          <t>Space temperature drifted after a maintenance visit.</t>
        </is>
      </c>
      <c r="J9" s="15" t="inlineStr">
        <is>
          <t>Maintenance</t>
        </is>
      </c>
      <c r="K9" s="15" t="inlineStr">
        <is>
          <t>Maintenance Team</t>
        </is>
      </c>
      <c r="L9" s="19" t="n">
        <v>2</v>
      </c>
      <c r="M9" s="20">
        <f>IF(OR($A9="",$L9=""),"",IFERROR($L9*Assumptions!$B$5,""))</f>
        <v/>
      </c>
      <c r="N9" s="21" t="n">
        <v>1</v>
      </c>
      <c r="O9" s="15" t="inlineStr">
        <is>
          <t>each</t>
        </is>
      </c>
      <c r="P9" s="22" t="n">
        <v>35</v>
      </c>
      <c r="Q9" s="22" t="n">
        <v>0</v>
      </c>
      <c r="R9" s="20">
        <f>IF($A9="","",IF(COUNT($M9,$P9,$Q9)=0,"",IFERROR(SUM($M9,$P9,$Q9),"")))</f>
        <v/>
      </c>
      <c r="S9" s="22" t="n">
        <v>0</v>
      </c>
      <c r="T9" s="16" t="inlineStr">
        <is>
          <t>Filter fit was corrected; site conditions remain under observation.</t>
        </is>
      </c>
      <c r="U9" s="15" t="inlineStr">
        <is>
          <t>Monitoring</t>
        </is>
      </c>
      <c r="V9" s="28" t="n"/>
      <c r="W9" s="18">
        <f>IF(OR($G9="",$V9=""),"",IFERROR($V9-$G9,""))</f>
        <v/>
      </c>
      <c r="X9" s="23">
        <f>IFERROR(IF($A9="","",IF(OR($F9="",$G9="",$U9=""),"Check required fields",IF(OR($G9&lt;$F9,AND($V9&lt;&gt;"",$V9&lt;$G9)),"Check dates",IF(AND($L9&lt;&gt;"",$L9&gt;Assumptions!$B$6),"Check labor",IF(AND($R9&lt;&gt;"",$R9&gt;Assumptions!$B$7),"Review cost",IF(AND(OR($U9="Resolved",$U9="Closed"),$V9=""),"Check resolved date",IF(AND(OR($U9="Open",$U9="Scheduled",$U9="Monitoring"),TODAY()-$G9&gt;Assumptions!$B$4),"Review aging",""))))))),"Check entry")</f>
        <v/>
      </c>
    </row>
    <row r="10" ht="34" customHeight="1">
      <c r="A10" s="15" t="inlineStr">
        <is>
          <t>SAMPLE-CB-006</t>
        </is>
      </c>
      <c r="B10" s="15" t="inlineStr">
        <is>
          <t>SAMPLE-WO-2606</t>
        </is>
      </c>
      <c r="C10" s="16" t="inlineStr">
        <is>
          <t>Fictional Marble Fox Cafe</t>
        </is>
      </c>
      <c r="D10" s="16" t="inlineStr">
        <is>
          <t>Demo ductless heat pump, 24,000 Btu/h</t>
        </is>
      </c>
      <c r="E10" s="15" t="inlineStr">
        <is>
          <t>Sample Technician E</t>
        </is>
      </c>
      <c r="F10" s="28" t="n">
        <v>46213</v>
      </c>
      <c r="G10" s="28" t="n">
        <v>46220</v>
      </c>
      <c r="H10" s="18">
        <f>IF(OR($F10="",$G10=""),"",IFERROR($G10-$F10,""))</f>
        <v/>
      </c>
      <c r="I10" s="16" t="inlineStr">
        <is>
          <t>Condensate issue returned after furniture blocked airflow.</t>
        </is>
      </c>
      <c r="J10" s="15" t="inlineStr">
        <is>
          <t>Customer/Site</t>
        </is>
      </c>
      <c r="K10" s="15" t="inlineStr">
        <is>
          <t>Customer/Site</t>
        </is>
      </c>
      <c r="L10" s="19" t="n">
        <v>2</v>
      </c>
      <c r="M10" s="20">
        <f>IF(OR($A10="",$L10=""),"",IFERROR($L10*Assumptions!$B$5,""))</f>
        <v/>
      </c>
      <c r="N10" s="21" t="n">
        <v>0</v>
      </c>
      <c r="O10" s="15" t="inlineStr">
        <is>
          <t>each</t>
        </is>
      </c>
      <c r="P10" s="22" t="n">
        <v>0</v>
      </c>
      <c r="Q10" s="22" t="n">
        <v>0</v>
      </c>
      <c r="R10" s="20">
        <f>IF($A10="","",IF(COUNT($M10,$P10,$Q10)=0,"",IFERROR(SUM($M10,$P10,$Q10),"")))</f>
        <v/>
      </c>
      <c r="S10" s="22" t="n">
        <v>220</v>
      </c>
      <c r="T10" s="16" t="inlineStr">
        <is>
          <t>Airflow path was cleared and drain operation was demonstrated.</t>
        </is>
      </c>
      <c r="U10" s="15" t="inlineStr">
        <is>
          <t>Resolved</t>
        </is>
      </c>
      <c r="V10" s="28" t="n">
        <v>46221</v>
      </c>
      <c r="W10" s="18">
        <f>IF(OR($G10="",$V10=""),"",IFERROR($V10-$G10,""))</f>
        <v/>
      </c>
      <c r="X10" s="23">
        <f>IFERROR(IF($A10="","",IF(OR($F10="",$G10="",$U10=""),"Check required fields",IF(OR($G10&lt;$F10,AND($V10&lt;&gt;"",$V10&lt;$G10)),"Check dates",IF(AND($L10&lt;&gt;"",$L10&gt;Assumptions!$B$6),"Check labor",IF(AND($R10&lt;&gt;"",$R10&gt;Assumptions!$B$7),"Review cost",IF(AND(OR($U10="Resolved",$U10="Closed"),$V10=""),"Check resolved date",IF(AND(OR($U10="Open",$U10="Scheduled",$U10="Monitoring"),TODAY()-$G10&gt;Assumptions!$B$4),"Review aging",""))))))),"Check entry")</f>
        <v/>
      </c>
    </row>
    <row r="11" ht="34" customHeight="1">
      <c r="A11" s="15" t="inlineStr">
        <is>
          <t>SAMPLE-CB-007</t>
        </is>
      </c>
      <c r="B11" s="15" t="inlineStr">
        <is>
          <t>SAMPLE-WO-2607</t>
        </is>
      </c>
      <c r="C11" s="16" t="inlineStr">
        <is>
          <t>Fictional Juniper Toy Workshop</t>
        </is>
      </c>
      <c r="D11" s="16" t="inlineStr">
        <is>
          <t>Demo air handler, 3.5 tons</t>
        </is>
      </c>
      <c r="E11" s="15" t="inlineStr">
        <is>
          <t>Sample Technician B</t>
        </is>
      </c>
      <c r="F11" s="28" t="n">
        <v>46188</v>
      </c>
      <c r="G11" s="28" t="n">
        <v>46223</v>
      </c>
      <c r="H11" s="18">
        <f>IF(OR($F11="",$G11=""),"",IFERROR($G11-$F11,""))</f>
        <v/>
      </c>
      <c r="I11" s="16" t="inlineStr">
        <is>
          <t>Airflow complaint returned after an earlier balancing visit.</t>
        </is>
      </c>
      <c r="J11" s="15" t="inlineStr">
        <is>
          <t>Diagnosis</t>
        </is>
      </c>
      <c r="K11" s="15" t="inlineStr">
        <is>
          <t>Service Team</t>
        </is>
      </c>
      <c r="L11" s="19" t="n">
        <v>8</v>
      </c>
      <c r="M11" s="20">
        <f>IF(OR($A11="",$L11=""),"",IFERROR($L11*Assumptions!$B$5,""))</f>
        <v/>
      </c>
      <c r="N11" s="21" t="n">
        <v>2</v>
      </c>
      <c r="O11" s="15" t="inlineStr">
        <is>
          <t>each</t>
        </is>
      </c>
      <c r="P11" s="22" t="n">
        <v>206</v>
      </c>
      <c r="Q11" s="22" t="n">
        <v>0</v>
      </c>
      <c r="R11" s="20">
        <f>IF($A11="","",IF(COUNT($M11,$P11,$Q11)=0,"",IFERROR(SUM($M11,$P11,$Q11),"")))</f>
        <v/>
      </c>
      <c r="S11" s="22" t="n">
        <v>0</v>
      </c>
      <c r="T11" s="16" t="inlineStr">
        <is>
          <t>Duct restriction was located and register settings were documented.</t>
        </is>
      </c>
      <c r="U11" s="15" t="inlineStr">
        <is>
          <t>Closed</t>
        </is>
      </c>
      <c r="V11" s="28" t="n">
        <v>46224</v>
      </c>
      <c r="W11" s="18">
        <f>IF(OR($G11="",$V11=""),"",IFERROR($V11-$G11,""))</f>
        <v/>
      </c>
      <c r="X11" s="23">
        <f>IFERROR(IF($A11="","",IF(OR($F11="",$G11="",$U11=""),"Check required fields",IF(OR($G11&lt;$F11,AND($V11&lt;&gt;"",$V11&lt;$G11)),"Check dates",IF(AND($L11&lt;&gt;"",$L11&gt;Assumptions!$B$6),"Check labor",IF(AND($R11&lt;&gt;"",$R11&gt;Assumptions!$B$7),"Review cost",IF(AND(OR($U11="Resolved",$U11="Closed"),$V11=""),"Check resolved date",IF(AND(OR($U11="Open",$U11="Scheduled",$U11="Monitoring"),TODAY()-$G11&gt;Assumptions!$B$4),"Review aging",""))))))),"Check entry")</f>
        <v/>
      </c>
    </row>
    <row r="12" ht="34" customHeight="1">
      <c r="A12" s="15" t="inlineStr">
        <is>
          <t>SAMPLE-CB-008</t>
        </is>
      </c>
      <c r="B12" s="15" t="inlineStr">
        <is>
          <t>SAMPLE-WO-2608</t>
        </is>
      </c>
      <c r="C12" s="16" t="inlineStr">
        <is>
          <t>Fictional Velvet Acorn Theater</t>
        </is>
      </c>
      <c r="D12" s="16" t="inlineStr">
        <is>
          <t>Demo rooftop unit, 7.5 tons</t>
        </is>
      </c>
      <c r="E12" s="15" t="inlineStr">
        <is>
          <t>Sample Technician F</t>
        </is>
      </c>
      <c r="F12" s="28" t="n">
        <v>46252</v>
      </c>
      <c r="G12" s="28" t="n">
        <v>46260</v>
      </c>
      <c r="H12" s="18">
        <f>IF(OR($F12="",$G12=""),"",IFERROR($G12-$F12,""))</f>
        <v/>
      </c>
      <c r="I12" s="16" t="inlineStr">
        <is>
          <t>Economizer operation remained inconsistent after service.</t>
        </is>
      </c>
      <c r="J12" s="15" t="inlineStr">
        <is>
          <t>Diagnosis</t>
        </is>
      </c>
      <c r="K12" s="15" t="inlineStr">
        <is>
          <t>Service Team</t>
        </is>
      </c>
      <c r="L12" s="19" t="n">
        <v>6</v>
      </c>
      <c r="M12" s="20">
        <f>IF(OR($A12="",$L12=""),"",IFERROR($L12*Assumptions!$B$5,""))</f>
        <v/>
      </c>
      <c r="N12" s="21" t="n">
        <v>1</v>
      </c>
      <c r="O12" s="15" t="inlineStr">
        <is>
          <t>kit</t>
        </is>
      </c>
      <c r="P12" s="22" t="n">
        <v>390</v>
      </c>
      <c r="Q12" s="22" t="n">
        <v>0</v>
      </c>
      <c r="R12" s="20">
        <f>IF($A12="","",IF(COUNT($M12,$P12,$Q12)=0,"",IFERROR(SUM($M12,$P12,$Q12),"")))</f>
        <v/>
      </c>
      <c r="S12" s="22" t="n">
        <v>0</v>
      </c>
      <c r="T12" s="16" t="inlineStr">
        <is>
          <t>Damper linkage was reset and operation was observed.</t>
        </is>
      </c>
      <c r="U12" s="15" t="inlineStr">
        <is>
          <t>Resolved</t>
        </is>
      </c>
      <c r="V12" s="28" t="n">
        <v>46262</v>
      </c>
      <c r="W12" s="18">
        <f>IF(OR($G12="",$V12=""),"",IFERROR($V12-$G12,""))</f>
        <v/>
      </c>
      <c r="X12" s="23">
        <f>IFERROR(IF($A12="","",IF(OR($F12="",$G12="",$U12=""),"Check required fields",IF(OR($G12&lt;$F12,AND($V12&lt;&gt;"",$V12&lt;$G12)),"Check dates",IF(AND($L12&lt;&gt;"",$L12&gt;Assumptions!$B$6),"Check labor",IF(AND($R12&lt;&gt;"",$R12&gt;Assumptions!$B$7),"Review cost",IF(AND(OR($U12="Resolved",$U12="Closed"),$V12=""),"Check resolved date",IF(AND(OR($U12="Open",$U12="Scheduled",$U12="Monitoring"),TODAY()-$G12&gt;Assumptions!$B$4),"Review aging",""))))))),"Check entry")</f>
        <v/>
      </c>
    </row>
    <row r="13" ht="34" customHeight="1">
      <c r="A13" s="15" t="inlineStr">
        <is>
          <t>SAMPLE-CB-009</t>
        </is>
      </c>
      <c r="B13" s="15" t="inlineStr">
        <is>
          <t>SAMPLE-WO-2609</t>
        </is>
      </c>
      <c r="C13" s="16" t="inlineStr">
        <is>
          <t>Fictional Cloudberry Quilt Shop</t>
        </is>
      </c>
      <c r="D13" s="16" t="inlineStr">
        <is>
          <t>Demo gas furnace, 60,000 Btu/h</t>
        </is>
      </c>
      <c r="E13" s="15" t="inlineStr">
        <is>
          <t>Sample Technician C</t>
        </is>
      </c>
      <c r="F13" s="28" t="n">
        <v>46237</v>
      </c>
      <c r="G13" s="28" t="n">
        <v>46254</v>
      </c>
      <c r="H13" s="18">
        <f>IF(OR($F13="",$G13=""),"",IFERROR($G13-$F13,""))</f>
        <v/>
      </c>
      <c r="I13" s="16" t="inlineStr">
        <is>
          <t>Ignition concern returned intermittently.</t>
        </is>
      </c>
      <c r="J13" s="15" t="inlineStr">
        <is>
          <t>Undetermined</t>
        </is>
      </c>
      <c r="K13" s="15" t="inlineStr">
        <is>
          <t>Unassigned</t>
        </is>
      </c>
      <c r="L13" s="19" t="n">
        <v>1.5</v>
      </c>
      <c r="M13" s="20">
        <f>IF(OR($A13="",$L13=""),"",IFERROR($L13*Assumptions!$B$5,""))</f>
        <v/>
      </c>
      <c r="N13" s="21" t="n">
        <v>0</v>
      </c>
      <c r="O13" s="15" t="inlineStr">
        <is>
          <t>each</t>
        </is>
      </c>
      <c r="P13" s="22" t="n">
        <v>0</v>
      </c>
      <c r="Q13" s="22" t="n">
        <v>0</v>
      </c>
      <c r="R13" s="20">
        <f>IF($A13="","",IF(COUNT($M13,$P13,$Q13)=0,"",IFERROR(SUM($M13,$P13,$Q13),"")))</f>
        <v/>
      </c>
      <c r="S13" s="22" t="n"/>
      <c r="T13" s="16" t="inlineStr">
        <is>
          <t>Cause remains under review before another visit is assigned.</t>
        </is>
      </c>
      <c r="U13" s="15" t="inlineStr">
        <is>
          <t>Open</t>
        </is>
      </c>
      <c r="V13" s="28" t="n"/>
      <c r="W13" s="18">
        <f>IF(OR($G13="",$V13=""),"",IFERROR($V13-$G13,""))</f>
        <v/>
      </c>
      <c r="X13" s="23">
        <f>IFERROR(IF($A13="","",IF(OR($F13="",$G13="",$U13=""),"Check required fields",IF(OR($G13&lt;$F13,AND($V13&lt;&gt;"",$V13&lt;$G13)),"Check dates",IF(AND($L13&lt;&gt;"",$L13&gt;Assumptions!$B$6),"Check labor",IF(AND($R13&lt;&gt;"",$R13&gt;Assumptions!$B$7),"Review cost",IF(AND(OR($U13="Resolved",$U13="Closed"),$V13=""),"Check resolved date",IF(AND(OR($U13="Open",$U13="Scheduled",$U13="Monitoring"),TODAY()-$G13&gt;Assumptions!$B$4),"Review aging",""))))))),"Check entry")</f>
        <v/>
      </c>
    </row>
    <row r="14" ht="34" customHeight="1">
      <c r="A14" s="15" t="inlineStr">
        <is>
          <t>SAMPLE-CB-010</t>
        </is>
      </c>
      <c r="B14" s="15" t="inlineStr">
        <is>
          <t>SAMPLE-WO-2610</t>
        </is>
      </c>
      <c r="C14" s="16" t="inlineStr">
        <is>
          <t>Fictional Silver Comet Florist</t>
        </is>
      </c>
      <c r="D14" s="16" t="inlineStr">
        <is>
          <t>Demo walk-in cooler condensing unit</t>
        </is>
      </c>
      <c r="E14" s="15" t="inlineStr">
        <is>
          <t>Sample Technician D</t>
        </is>
      </c>
      <c r="F14" s="28" t="n">
        <v>46265</v>
      </c>
      <c r="G14" s="28" t="n">
        <v>46270</v>
      </c>
      <c r="H14" s="18">
        <f>IF(OR($F14="",$G14=""),"",IFERROR($G14-$F14,""))</f>
        <v/>
      </c>
      <c r="I14" s="16" t="inlineStr">
        <is>
          <t>Temperature control remained unstable after maintenance.</t>
        </is>
      </c>
      <c r="J14" s="15" t="inlineStr">
        <is>
          <t>Maintenance</t>
        </is>
      </c>
      <c r="K14" s="15" t="inlineStr">
        <is>
          <t>Maintenance Team</t>
        </is>
      </c>
      <c r="L14" s="19" t="n">
        <v>8.5</v>
      </c>
      <c r="M14" s="20">
        <f>IF(OR($A14="",$L14=""),"",IFERROR($L14*Assumptions!$B$5,""))</f>
        <v/>
      </c>
      <c r="N14" s="21" t="n">
        <v>1</v>
      </c>
      <c r="O14" s="15" t="inlineStr">
        <is>
          <t>each</t>
        </is>
      </c>
      <c r="P14" s="22" t="n">
        <v>45</v>
      </c>
      <c r="Q14" s="22" t="n">
        <v>0</v>
      </c>
      <c r="R14" s="20">
        <f>IF($A14="","",IF(COUNT($M14,$P14,$Q14)=0,"",IFERROR(SUM($M14,$P14,$Q14),"")))</f>
        <v/>
      </c>
      <c r="S14" s="22" t="n">
        <v>0</v>
      </c>
      <c r="T14" s="16" t="inlineStr">
        <is>
          <t>Control response is being monitored after adjustment.</t>
        </is>
      </c>
      <c r="U14" s="15" t="inlineStr">
        <is>
          <t>Monitoring</t>
        </is>
      </c>
      <c r="V14" s="28" t="n"/>
      <c r="W14" s="18">
        <f>IF(OR($G14="",$V14=""),"",IFERROR($V14-$G14,""))</f>
        <v/>
      </c>
      <c r="X14" s="23">
        <f>IFERROR(IF($A14="","",IF(OR($F14="",$G14="",$U14=""),"Check required fields",IF(OR($G14&lt;$F14,AND($V14&lt;&gt;"",$V14&lt;$G14)),"Check dates",IF(AND($L14&lt;&gt;"",$L14&gt;Assumptions!$B$6),"Check labor",IF(AND($R14&lt;&gt;"",$R14&gt;Assumptions!$B$7),"Review cost",IF(AND(OR($U14="Resolved",$U14="Closed"),$V14=""),"Check resolved date",IF(AND(OR($U14="Open",$U14="Scheduled",$U14="Monitoring"),TODAY()-$G14&gt;Assumptions!$B$4),"Review aging",""))))))),"Check entry")</f>
        <v/>
      </c>
    </row>
    <row r="15" ht="34" customHeight="1">
      <c r="A15" s="15" t="n"/>
      <c r="B15" s="15" t="n"/>
      <c r="C15" s="16" t="n"/>
      <c r="D15" s="16" t="n"/>
      <c r="E15" s="15" t="n"/>
      <c r="F15" s="28" t="n"/>
      <c r="G15" s="28" t="n"/>
      <c r="H15" s="18">
        <f>IF(OR($F15="",$G15=""),"",IFERROR($G15-$F15,""))</f>
        <v/>
      </c>
      <c r="I15" s="16" t="n"/>
      <c r="J15" s="15" t="n"/>
      <c r="K15" s="15" t="n"/>
      <c r="L15" s="19" t="n"/>
      <c r="M15" s="20">
        <f>IF(OR($A15="",$L15=""),"",IFERROR($L15*Assumptions!$B$5,""))</f>
        <v/>
      </c>
      <c r="N15" s="21" t="n"/>
      <c r="O15" s="15" t="n"/>
      <c r="P15" s="22" t="n"/>
      <c r="Q15" s="22" t="n"/>
      <c r="R15" s="20">
        <f>IF($A15="","",IF(COUNT($M15,$P15,$Q15)=0,"",IFERROR(SUM($M15,$P15,$Q15),"")))</f>
        <v/>
      </c>
      <c r="S15" s="22" t="n"/>
      <c r="T15" s="16" t="n"/>
      <c r="U15" s="15" t="n"/>
      <c r="V15" s="28" t="n"/>
      <c r="W15" s="18">
        <f>IF(OR($G15="",$V15=""),"",IFERROR($V15-$G15,""))</f>
        <v/>
      </c>
      <c r="X15" s="23">
        <f>IFERROR(IF($A15="","",IF(OR($F15="",$G15="",$U15=""),"Check required fields",IF(OR($G15&lt;$F15,AND($V15&lt;&gt;"",$V15&lt;$G15)),"Check dates",IF(AND($L15&lt;&gt;"",$L15&gt;Assumptions!$B$6),"Check labor",IF(AND($R15&lt;&gt;"",$R15&gt;Assumptions!$B$7),"Review cost",IF(AND(OR($U15="Resolved",$U15="Closed"),$V15=""),"Check resolved date",IF(AND(OR($U15="Open",$U15="Scheduled",$U15="Monitoring"),TODAY()-$G15&gt;Assumptions!$B$4),"Review aging",""))))))),"Check entry")</f>
        <v/>
      </c>
    </row>
    <row r="16" ht="34" customHeight="1">
      <c r="A16" s="15" t="n"/>
      <c r="B16" s="15" t="n"/>
      <c r="C16" s="16" t="n"/>
      <c r="D16" s="16" t="n"/>
      <c r="E16" s="15" t="n"/>
      <c r="F16" s="28" t="n"/>
      <c r="G16" s="28" t="n"/>
      <c r="H16" s="18">
        <f>IF(OR($F16="",$G16=""),"",IFERROR($G16-$F16,""))</f>
        <v/>
      </c>
      <c r="I16" s="16" t="n"/>
      <c r="J16" s="15" t="n"/>
      <c r="K16" s="15" t="n"/>
      <c r="L16" s="19" t="n"/>
      <c r="M16" s="20">
        <f>IF(OR($A16="",$L16=""),"",IFERROR($L16*Assumptions!$B$5,""))</f>
        <v/>
      </c>
      <c r="N16" s="21" t="n"/>
      <c r="O16" s="15" t="n"/>
      <c r="P16" s="22" t="n"/>
      <c r="Q16" s="22" t="n"/>
      <c r="R16" s="20">
        <f>IF($A16="","",IF(COUNT($M16,$P16,$Q16)=0,"",IFERROR(SUM($M16,$P16,$Q16),"")))</f>
        <v/>
      </c>
      <c r="S16" s="22" t="n"/>
      <c r="T16" s="16" t="n"/>
      <c r="U16" s="15" t="n"/>
      <c r="V16" s="28" t="n"/>
      <c r="W16" s="18">
        <f>IF(OR($G16="",$V16=""),"",IFERROR($V16-$G16,""))</f>
        <v/>
      </c>
      <c r="X16" s="23">
        <f>IFERROR(IF($A16="","",IF(OR($F16="",$G16="",$U16=""),"Check required fields",IF(OR($G16&lt;$F16,AND($V16&lt;&gt;"",$V16&lt;$G16)),"Check dates",IF(AND($L16&lt;&gt;"",$L16&gt;Assumptions!$B$6),"Check labor",IF(AND($R16&lt;&gt;"",$R16&gt;Assumptions!$B$7),"Review cost",IF(AND(OR($U16="Resolved",$U16="Closed"),$V16=""),"Check resolved date",IF(AND(OR($U16="Open",$U16="Scheduled",$U16="Monitoring"),TODAY()-$G16&gt;Assumptions!$B$4),"Review aging",""))))))),"Check entry")</f>
        <v/>
      </c>
    </row>
    <row r="17" ht="34" customHeight="1">
      <c r="A17" s="15" t="n"/>
      <c r="B17" s="15" t="n"/>
      <c r="C17" s="16" t="n"/>
      <c r="D17" s="16" t="n"/>
      <c r="E17" s="15" t="n"/>
      <c r="F17" s="28" t="n"/>
      <c r="G17" s="28" t="n"/>
      <c r="H17" s="18">
        <f>IF(OR($F17="",$G17=""),"",IFERROR($G17-$F17,""))</f>
        <v/>
      </c>
      <c r="I17" s="16" t="n"/>
      <c r="J17" s="15" t="n"/>
      <c r="K17" s="15" t="n"/>
      <c r="L17" s="19" t="n"/>
      <c r="M17" s="20">
        <f>IF(OR($A17="",$L17=""),"",IFERROR($L17*Assumptions!$B$5,""))</f>
        <v/>
      </c>
      <c r="N17" s="21" t="n"/>
      <c r="O17" s="15" t="n"/>
      <c r="P17" s="22" t="n"/>
      <c r="Q17" s="22" t="n"/>
      <c r="R17" s="20">
        <f>IF($A17="","",IF(COUNT($M17,$P17,$Q17)=0,"",IFERROR(SUM($M17,$P17,$Q17),"")))</f>
        <v/>
      </c>
      <c r="S17" s="22" t="n"/>
      <c r="T17" s="16" t="n"/>
      <c r="U17" s="15" t="n"/>
      <c r="V17" s="28" t="n"/>
      <c r="W17" s="18">
        <f>IF(OR($G17="",$V17=""),"",IFERROR($V17-$G17,""))</f>
        <v/>
      </c>
      <c r="X17" s="23">
        <f>IFERROR(IF($A17="","",IF(OR($F17="",$G17="",$U17=""),"Check required fields",IF(OR($G17&lt;$F17,AND($V17&lt;&gt;"",$V17&lt;$G17)),"Check dates",IF(AND($L17&lt;&gt;"",$L17&gt;Assumptions!$B$6),"Check labor",IF(AND($R17&lt;&gt;"",$R17&gt;Assumptions!$B$7),"Review cost",IF(AND(OR($U17="Resolved",$U17="Closed"),$V17=""),"Check resolved date",IF(AND(OR($U17="Open",$U17="Scheduled",$U17="Monitoring"),TODAY()-$G17&gt;Assumptions!$B$4),"Review aging",""))))))),"Check entry")</f>
        <v/>
      </c>
    </row>
    <row r="18" ht="34" customHeight="1">
      <c r="A18" s="15" t="n"/>
      <c r="B18" s="15" t="n"/>
      <c r="C18" s="16" t="n"/>
      <c r="D18" s="16" t="n"/>
      <c r="E18" s="15" t="n"/>
      <c r="F18" s="28" t="n"/>
      <c r="G18" s="28" t="n"/>
      <c r="H18" s="18">
        <f>IF(OR($F18="",$G18=""),"",IFERROR($G18-$F18,""))</f>
        <v/>
      </c>
      <c r="I18" s="16" t="n"/>
      <c r="J18" s="15" t="n"/>
      <c r="K18" s="15" t="n"/>
      <c r="L18" s="19" t="n"/>
      <c r="M18" s="20">
        <f>IF(OR($A18="",$L18=""),"",IFERROR($L18*Assumptions!$B$5,""))</f>
        <v/>
      </c>
      <c r="N18" s="21" t="n"/>
      <c r="O18" s="15" t="n"/>
      <c r="P18" s="22" t="n"/>
      <c r="Q18" s="22" t="n"/>
      <c r="R18" s="20">
        <f>IF($A18="","",IF(COUNT($M18,$P18,$Q18)=0,"",IFERROR(SUM($M18,$P18,$Q18),"")))</f>
        <v/>
      </c>
      <c r="S18" s="22" t="n"/>
      <c r="T18" s="16" t="n"/>
      <c r="U18" s="15" t="n"/>
      <c r="V18" s="28" t="n"/>
      <c r="W18" s="18">
        <f>IF(OR($G18="",$V18=""),"",IFERROR($V18-$G18,""))</f>
        <v/>
      </c>
      <c r="X18" s="23">
        <f>IFERROR(IF($A18="","",IF(OR($F18="",$G18="",$U18=""),"Check required fields",IF(OR($G18&lt;$F18,AND($V18&lt;&gt;"",$V18&lt;$G18)),"Check dates",IF(AND($L18&lt;&gt;"",$L18&gt;Assumptions!$B$6),"Check labor",IF(AND($R18&lt;&gt;"",$R18&gt;Assumptions!$B$7),"Review cost",IF(AND(OR($U18="Resolved",$U18="Closed"),$V18=""),"Check resolved date",IF(AND(OR($U18="Open",$U18="Scheduled",$U18="Monitoring"),TODAY()-$G18&gt;Assumptions!$B$4),"Review aging",""))))))),"Check entry")</f>
        <v/>
      </c>
    </row>
    <row r="19" ht="34" customHeight="1">
      <c r="A19" s="15" t="n"/>
      <c r="B19" s="15" t="n"/>
      <c r="C19" s="16" t="n"/>
      <c r="D19" s="16" t="n"/>
      <c r="E19" s="15" t="n"/>
      <c r="F19" s="28" t="n"/>
      <c r="G19" s="28" t="n"/>
      <c r="H19" s="18">
        <f>IF(OR($F19="",$G19=""),"",IFERROR($G19-$F19,""))</f>
        <v/>
      </c>
      <c r="I19" s="16" t="n"/>
      <c r="J19" s="15" t="n"/>
      <c r="K19" s="15" t="n"/>
      <c r="L19" s="19" t="n"/>
      <c r="M19" s="20">
        <f>IF(OR($A19="",$L19=""),"",IFERROR($L19*Assumptions!$B$5,""))</f>
        <v/>
      </c>
      <c r="N19" s="21" t="n"/>
      <c r="O19" s="15" t="n"/>
      <c r="P19" s="22" t="n"/>
      <c r="Q19" s="22" t="n"/>
      <c r="R19" s="20">
        <f>IF($A19="","",IF(COUNT($M19,$P19,$Q19)=0,"",IFERROR(SUM($M19,$P19,$Q19),"")))</f>
        <v/>
      </c>
      <c r="S19" s="22" t="n"/>
      <c r="T19" s="16" t="n"/>
      <c r="U19" s="15" t="n"/>
      <c r="V19" s="28" t="n"/>
      <c r="W19" s="18">
        <f>IF(OR($G19="",$V19=""),"",IFERROR($V19-$G19,""))</f>
        <v/>
      </c>
      <c r="X19" s="23">
        <f>IFERROR(IF($A19="","",IF(OR($F19="",$G19="",$U19=""),"Check required fields",IF(OR($G19&lt;$F19,AND($V19&lt;&gt;"",$V19&lt;$G19)),"Check dates",IF(AND($L19&lt;&gt;"",$L19&gt;Assumptions!$B$6),"Check labor",IF(AND($R19&lt;&gt;"",$R19&gt;Assumptions!$B$7),"Review cost",IF(AND(OR($U19="Resolved",$U19="Closed"),$V19=""),"Check resolved date",IF(AND(OR($U19="Open",$U19="Scheduled",$U19="Monitoring"),TODAY()-$G19&gt;Assumptions!$B$4),"Review aging",""))))))),"Check entry")</f>
        <v/>
      </c>
    </row>
    <row r="20" ht="34" customHeight="1">
      <c r="A20" s="15" t="n"/>
      <c r="B20" s="15" t="n"/>
      <c r="C20" s="16" t="n"/>
      <c r="D20" s="16" t="n"/>
      <c r="E20" s="15" t="n"/>
      <c r="F20" s="28" t="n"/>
      <c r="G20" s="28" t="n"/>
      <c r="H20" s="18">
        <f>IF(OR($F20="",$G20=""),"",IFERROR($G20-$F20,""))</f>
        <v/>
      </c>
      <c r="I20" s="16" t="n"/>
      <c r="J20" s="15" t="n"/>
      <c r="K20" s="15" t="n"/>
      <c r="L20" s="19" t="n"/>
      <c r="M20" s="20">
        <f>IF(OR($A20="",$L20=""),"",IFERROR($L20*Assumptions!$B$5,""))</f>
        <v/>
      </c>
      <c r="N20" s="21" t="n"/>
      <c r="O20" s="15" t="n"/>
      <c r="P20" s="22" t="n"/>
      <c r="Q20" s="22" t="n"/>
      <c r="R20" s="20">
        <f>IF($A20="","",IF(COUNT($M20,$P20,$Q20)=0,"",IFERROR(SUM($M20,$P20,$Q20),"")))</f>
        <v/>
      </c>
      <c r="S20" s="22" t="n"/>
      <c r="T20" s="16" t="n"/>
      <c r="U20" s="15" t="n"/>
      <c r="V20" s="28" t="n"/>
      <c r="W20" s="18">
        <f>IF(OR($G20="",$V20=""),"",IFERROR($V20-$G20,""))</f>
        <v/>
      </c>
      <c r="X20" s="23">
        <f>IFERROR(IF($A20="","",IF(OR($F20="",$G20="",$U20=""),"Check required fields",IF(OR($G20&lt;$F20,AND($V20&lt;&gt;"",$V20&lt;$G20)),"Check dates",IF(AND($L20&lt;&gt;"",$L20&gt;Assumptions!$B$6),"Check labor",IF(AND($R20&lt;&gt;"",$R20&gt;Assumptions!$B$7),"Review cost",IF(AND(OR($U20="Resolved",$U20="Closed"),$V20=""),"Check resolved date",IF(AND(OR($U20="Open",$U20="Scheduled",$U20="Monitoring"),TODAY()-$G20&gt;Assumptions!$B$4),"Review aging",""))))))),"Check entry")</f>
        <v/>
      </c>
    </row>
    <row r="21" ht="34" customHeight="1">
      <c r="A21" s="15" t="n"/>
      <c r="B21" s="15" t="n"/>
      <c r="C21" s="16" t="n"/>
      <c r="D21" s="16" t="n"/>
      <c r="E21" s="15" t="n"/>
      <c r="F21" s="28" t="n"/>
      <c r="G21" s="28" t="n"/>
      <c r="H21" s="18">
        <f>IF(OR($F21="",$G21=""),"",IFERROR($G21-$F21,""))</f>
        <v/>
      </c>
      <c r="I21" s="16" t="n"/>
      <c r="J21" s="15" t="n"/>
      <c r="K21" s="15" t="n"/>
      <c r="L21" s="19" t="n"/>
      <c r="M21" s="20">
        <f>IF(OR($A21="",$L21=""),"",IFERROR($L21*Assumptions!$B$5,""))</f>
        <v/>
      </c>
      <c r="N21" s="21" t="n"/>
      <c r="O21" s="15" t="n"/>
      <c r="P21" s="22" t="n"/>
      <c r="Q21" s="22" t="n"/>
      <c r="R21" s="20">
        <f>IF($A21="","",IF(COUNT($M21,$P21,$Q21)=0,"",IFERROR(SUM($M21,$P21,$Q21),"")))</f>
        <v/>
      </c>
      <c r="S21" s="22" t="n"/>
      <c r="T21" s="16" t="n"/>
      <c r="U21" s="15" t="n"/>
      <c r="V21" s="28" t="n"/>
      <c r="W21" s="18">
        <f>IF(OR($G21="",$V21=""),"",IFERROR($V21-$G21,""))</f>
        <v/>
      </c>
      <c r="X21" s="23">
        <f>IFERROR(IF($A21="","",IF(OR($F21="",$G21="",$U21=""),"Check required fields",IF(OR($G21&lt;$F21,AND($V21&lt;&gt;"",$V21&lt;$G21)),"Check dates",IF(AND($L21&lt;&gt;"",$L21&gt;Assumptions!$B$6),"Check labor",IF(AND($R21&lt;&gt;"",$R21&gt;Assumptions!$B$7),"Review cost",IF(AND(OR($U21="Resolved",$U21="Closed"),$V21=""),"Check resolved date",IF(AND(OR($U21="Open",$U21="Scheduled",$U21="Monitoring"),TODAY()-$G21&gt;Assumptions!$B$4),"Review aging",""))))))),"Check entry")</f>
        <v/>
      </c>
    </row>
    <row r="22" ht="34" customHeight="1">
      <c r="A22" s="15" t="n"/>
      <c r="B22" s="15" t="n"/>
      <c r="C22" s="16" t="n"/>
      <c r="D22" s="16" t="n"/>
      <c r="E22" s="15" t="n"/>
      <c r="F22" s="28" t="n"/>
      <c r="G22" s="28" t="n"/>
      <c r="H22" s="18">
        <f>IF(OR($F22="",$G22=""),"",IFERROR($G22-$F22,""))</f>
        <v/>
      </c>
      <c r="I22" s="16" t="n"/>
      <c r="J22" s="15" t="n"/>
      <c r="K22" s="15" t="n"/>
      <c r="L22" s="19" t="n"/>
      <c r="M22" s="20">
        <f>IF(OR($A22="",$L22=""),"",IFERROR($L22*Assumptions!$B$5,""))</f>
        <v/>
      </c>
      <c r="N22" s="21" t="n"/>
      <c r="O22" s="15" t="n"/>
      <c r="P22" s="22" t="n"/>
      <c r="Q22" s="22" t="n"/>
      <c r="R22" s="20">
        <f>IF($A22="","",IF(COUNT($M22,$P22,$Q22)=0,"",IFERROR(SUM($M22,$P22,$Q22),"")))</f>
        <v/>
      </c>
      <c r="S22" s="22" t="n"/>
      <c r="T22" s="16" t="n"/>
      <c r="U22" s="15" t="n"/>
      <c r="V22" s="28" t="n"/>
      <c r="W22" s="18">
        <f>IF(OR($G22="",$V22=""),"",IFERROR($V22-$G22,""))</f>
        <v/>
      </c>
      <c r="X22" s="23">
        <f>IFERROR(IF($A22="","",IF(OR($F22="",$G22="",$U22=""),"Check required fields",IF(OR($G22&lt;$F22,AND($V22&lt;&gt;"",$V22&lt;$G22)),"Check dates",IF(AND($L22&lt;&gt;"",$L22&gt;Assumptions!$B$6),"Check labor",IF(AND($R22&lt;&gt;"",$R22&gt;Assumptions!$B$7),"Review cost",IF(AND(OR($U22="Resolved",$U22="Closed"),$V22=""),"Check resolved date",IF(AND(OR($U22="Open",$U22="Scheduled",$U22="Monitoring"),TODAY()-$G22&gt;Assumptions!$B$4),"Review aging",""))))))),"Check entry")</f>
        <v/>
      </c>
    </row>
    <row r="23" ht="34" customHeight="1">
      <c r="A23" s="15" t="n"/>
      <c r="B23" s="15" t="n"/>
      <c r="C23" s="16" t="n"/>
      <c r="D23" s="16" t="n"/>
      <c r="E23" s="15" t="n"/>
      <c r="F23" s="28" t="n"/>
      <c r="G23" s="28" t="n"/>
      <c r="H23" s="18">
        <f>IF(OR($F23="",$G23=""),"",IFERROR($G23-$F23,""))</f>
        <v/>
      </c>
      <c r="I23" s="16" t="n"/>
      <c r="J23" s="15" t="n"/>
      <c r="K23" s="15" t="n"/>
      <c r="L23" s="19" t="n"/>
      <c r="M23" s="20">
        <f>IF(OR($A23="",$L23=""),"",IFERROR($L23*Assumptions!$B$5,""))</f>
        <v/>
      </c>
      <c r="N23" s="21" t="n"/>
      <c r="O23" s="15" t="n"/>
      <c r="P23" s="22" t="n"/>
      <c r="Q23" s="22" t="n"/>
      <c r="R23" s="20">
        <f>IF($A23="","",IF(COUNT($M23,$P23,$Q23)=0,"",IFERROR(SUM($M23,$P23,$Q23),"")))</f>
        <v/>
      </c>
      <c r="S23" s="22" t="n"/>
      <c r="T23" s="16" t="n"/>
      <c r="U23" s="15" t="n"/>
      <c r="V23" s="28" t="n"/>
      <c r="W23" s="18">
        <f>IF(OR($G23="",$V23=""),"",IFERROR($V23-$G23,""))</f>
        <v/>
      </c>
      <c r="X23" s="23">
        <f>IFERROR(IF($A23="","",IF(OR($F23="",$G23="",$U23=""),"Check required fields",IF(OR($G23&lt;$F23,AND($V23&lt;&gt;"",$V23&lt;$G23)),"Check dates",IF(AND($L23&lt;&gt;"",$L23&gt;Assumptions!$B$6),"Check labor",IF(AND($R23&lt;&gt;"",$R23&gt;Assumptions!$B$7),"Review cost",IF(AND(OR($U23="Resolved",$U23="Closed"),$V23=""),"Check resolved date",IF(AND(OR($U23="Open",$U23="Scheduled",$U23="Monitoring"),TODAY()-$G23&gt;Assumptions!$B$4),"Review aging",""))))))),"Check entry")</f>
        <v/>
      </c>
    </row>
    <row r="24" ht="34" customHeight="1">
      <c r="A24" s="15" t="n"/>
      <c r="B24" s="15" t="n"/>
      <c r="C24" s="16" t="n"/>
      <c r="D24" s="16" t="n"/>
      <c r="E24" s="15" t="n"/>
      <c r="F24" s="28" t="n"/>
      <c r="G24" s="28" t="n"/>
      <c r="H24" s="18">
        <f>IF(OR($F24="",$G24=""),"",IFERROR($G24-$F24,""))</f>
        <v/>
      </c>
      <c r="I24" s="16" t="n"/>
      <c r="J24" s="15" t="n"/>
      <c r="K24" s="15" t="n"/>
      <c r="L24" s="19" t="n"/>
      <c r="M24" s="20">
        <f>IF(OR($A24="",$L24=""),"",IFERROR($L24*Assumptions!$B$5,""))</f>
        <v/>
      </c>
      <c r="N24" s="21" t="n"/>
      <c r="O24" s="15" t="n"/>
      <c r="P24" s="22" t="n"/>
      <c r="Q24" s="22" t="n"/>
      <c r="R24" s="20">
        <f>IF($A24="","",IF(COUNT($M24,$P24,$Q24)=0,"",IFERROR(SUM($M24,$P24,$Q24),"")))</f>
        <v/>
      </c>
      <c r="S24" s="22" t="n"/>
      <c r="T24" s="16" t="n"/>
      <c r="U24" s="15" t="n"/>
      <c r="V24" s="28" t="n"/>
      <c r="W24" s="18">
        <f>IF(OR($G24="",$V24=""),"",IFERROR($V24-$G24,""))</f>
        <v/>
      </c>
      <c r="X24" s="23">
        <f>IFERROR(IF($A24="","",IF(OR($F24="",$G24="",$U24=""),"Check required fields",IF(OR($G24&lt;$F24,AND($V24&lt;&gt;"",$V24&lt;$G24)),"Check dates",IF(AND($L24&lt;&gt;"",$L24&gt;Assumptions!$B$6),"Check labor",IF(AND($R24&lt;&gt;"",$R24&gt;Assumptions!$B$7),"Review cost",IF(AND(OR($U24="Resolved",$U24="Closed"),$V24=""),"Check resolved date",IF(AND(OR($U24="Open",$U24="Scheduled",$U24="Monitoring"),TODAY()-$G24&gt;Assumptions!$B$4),"Review aging",""))))))),"Check entry")</f>
        <v/>
      </c>
    </row>
    <row r="25" ht="34" customHeight="1">
      <c r="A25" s="15" t="n"/>
      <c r="B25" s="15" t="n"/>
      <c r="C25" s="16" t="n"/>
      <c r="D25" s="16" t="n"/>
      <c r="E25" s="15" t="n"/>
      <c r="F25" s="28" t="n"/>
      <c r="G25" s="28" t="n"/>
      <c r="H25" s="18">
        <f>IF(OR($F25="",$G25=""),"",IFERROR($G25-$F25,""))</f>
        <v/>
      </c>
      <c r="I25" s="16" t="n"/>
      <c r="J25" s="15" t="n"/>
      <c r="K25" s="15" t="n"/>
      <c r="L25" s="19" t="n"/>
      <c r="M25" s="20">
        <f>IF(OR($A25="",$L25=""),"",IFERROR($L25*Assumptions!$B$5,""))</f>
        <v/>
      </c>
      <c r="N25" s="21" t="n"/>
      <c r="O25" s="15" t="n"/>
      <c r="P25" s="22" t="n"/>
      <c r="Q25" s="22" t="n"/>
      <c r="R25" s="20">
        <f>IF($A25="","",IF(COUNT($M25,$P25,$Q25)=0,"",IFERROR(SUM($M25,$P25,$Q25),"")))</f>
        <v/>
      </c>
      <c r="S25" s="22" t="n"/>
      <c r="T25" s="16" t="n"/>
      <c r="U25" s="15" t="n"/>
      <c r="V25" s="28" t="n"/>
      <c r="W25" s="18">
        <f>IF(OR($G25="",$V25=""),"",IFERROR($V25-$G25,""))</f>
        <v/>
      </c>
      <c r="X25" s="23">
        <f>IFERROR(IF($A25="","",IF(OR($F25="",$G25="",$U25=""),"Check required fields",IF(OR($G25&lt;$F25,AND($V25&lt;&gt;"",$V25&lt;$G25)),"Check dates",IF(AND($L25&lt;&gt;"",$L25&gt;Assumptions!$B$6),"Check labor",IF(AND($R25&lt;&gt;"",$R25&gt;Assumptions!$B$7),"Review cost",IF(AND(OR($U25="Resolved",$U25="Closed"),$V25=""),"Check resolved date",IF(AND(OR($U25="Open",$U25="Scheduled",$U25="Monitoring"),TODAY()-$G25&gt;Assumptions!$B$4),"Review aging",""))))))),"Check entry")</f>
        <v/>
      </c>
    </row>
    <row r="26" ht="34" customHeight="1">
      <c r="A26" s="15" t="n"/>
      <c r="B26" s="15" t="n"/>
      <c r="C26" s="16" t="n"/>
      <c r="D26" s="16" t="n"/>
      <c r="E26" s="15" t="n"/>
      <c r="F26" s="28" t="n"/>
      <c r="G26" s="28" t="n"/>
      <c r="H26" s="18">
        <f>IF(OR($F26="",$G26=""),"",IFERROR($G26-$F26,""))</f>
        <v/>
      </c>
      <c r="I26" s="16" t="n"/>
      <c r="J26" s="15" t="n"/>
      <c r="K26" s="15" t="n"/>
      <c r="L26" s="19" t="n"/>
      <c r="M26" s="20">
        <f>IF(OR($A26="",$L26=""),"",IFERROR($L26*Assumptions!$B$5,""))</f>
        <v/>
      </c>
      <c r="N26" s="21" t="n"/>
      <c r="O26" s="15" t="n"/>
      <c r="P26" s="22" t="n"/>
      <c r="Q26" s="22" t="n"/>
      <c r="R26" s="20">
        <f>IF($A26="","",IF(COUNT($M26,$P26,$Q26)=0,"",IFERROR(SUM($M26,$P26,$Q26),"")))</f>
        <v/>
      </c>
      <c r="S26" s="22" t="n"/>
      <c r="T26" s="16" t="n"/>
      <c r="U26" s="15" t="n"/>
      <c r="V26" s="28" t="n"/>
      <c r="W26" s="18">
        <f>IF(OR($G26="",$V26=""),"",IFERROR($V26-$G26,""))</f>
        <v/>
      </c>
      <c r="X26" s="23">
        <f>IFERROR(IF($A26="","",IF(OR($F26="",$G26="",$U26=""),"Check required fields",IF(OR($G26&lt;$F26,AND($V26&lt;&gt;"",$V26&lt;$G26)),"Check dates",IF(AND($L26&lt;&gt;"",$L26&gt;Assumptions!$B$6),"Check labor",IF(AND($R26&lt;&gt;"",$R26&gt;Assumptions!$B$7),"Review cost",IF(AND(OR($U26="Resolved",$U26="Closed"),$V26=""),"Check resolved date",IF(AND(OR($U26="Open",$U26="Scheduled",$U26="Monitoring"),TODAY()-$G26&gt;Assumptions!$B$4),"Review aging",""))))))),"Check entry")</f>
        <v/>
      </c>
    </row>
    <row r="27" ht="34" customHeight="1">
      <c r="A27" s="15" t="n"/>
      <c r="B27" s="15" t="n"/>
      <c r="C27" s="16" t="n"/>
      <c r="D27" s="16" t="n"/>
      <c r="E27" s="15" t="n"/>
      <c r="F27" s="28" t="n"/>
      <c r="G27" s="28" t="n"/>
      <c r="H27" s="18">
        <f>IF(OR($F27="",$G27=""),"",IFERROR($G27-$F27,""))</f>
        <v/>
      </c>
      <c r="I27" s="16" t="n"/>
      <c r="J27" s="15" t="n"/>
      <c r="K27" s="15" t="n"/>
      <c r="L27" s="19" t="n"/>
      <c r="M27" s="20">
        <f>IF(OR($A27="",$L27=""),"",IFERROR($L27*Assumptions!$B$5,""))</f>
        <v/>
      </c>
      <c r="N27" s="21" t="n"/>
      <c r="O27" s="15" t="n"/>
      <c r="P27" s="22" t="n"/>
      <c r="Q27" s="22" t="n"/>
      <c r="R27" s="20">
        <f>IF($A27="","",IF(COUNT($M27,$P27,$Q27)=0,"",IFERROR(SUM($M27,$P27,$Q27),"")))</f>
        <v/>
      </c>
      <c r="S27" s="22" t="n"/>
      <c r="T27" s="16" t="n"/>
      <c r="U27" s="15" t="n"/>
      <c r="V27" s="28" t="n"/>
      <c r="W27" s="18">
        <f>IF(OR($G27="",$V27=""),"",IFERROR($V27-$G27,""))</f>
        <v/>
      </c>
      <c r="X27" s="23">
        <f>IFERROR(IF($A27="","",IF(OR($F27="",$G27="",$U27=""),"Check required fields",IF(OR($G27&lt;$F27,AND($V27&lt;&gt;"",$V27&lt;$G27)),"Check dates",IF(AND($L27&lt;&gt;"",$L27&gt;Assumptions!$B$6),"Check labor",IF(AND($R27&lt;&gt;"",$R27&gt;Assumptions!$B$7),"Review cost",IF(AND(OR($U27="Resolved",$U27="Closed"),$V27=""),"Check resolved date",IF(AND(OR($U27="Open",$U27="Scheduled",$U27="Monitoring"),TODAY()-$G27&gt;Assumptions!$B$4),"Review aging",""))))))),"Check entry")</f>
        <v/>
      </c>
    </row>
    <row r="28" ht="34" customHeight="1">
      <c r="A28" s="15" t="n"/>
      <c r="B28" s="15" t="n"/>
      <c r="C28" s="16" t="n"/>
      <c r="D28" s="16" t="n"/>
      <c r="E28" s="15" t="n"/>
      <c r="F28" s="28" t="n"/>
      <c r="G28" s="28" t="n"/>
      <c r="H28" s="18">
        <f>IF(OR($F28="",$G28=""),"",IFERROR($G28-$F28,""))</f>
        <v/>
      </c>
      <c r="I28" s="16" t="n"/>
      <c r="J28" s="15" t="n"/>
      <c r="K28" s="15" t="n"/>
      <c r="L28" s="19" t="n"/>
      <c r="M28" s="20">
        <f>IF(OR($A28="",$L28=""),"",IFERROR($L28*Assumptions!$B$5,""))</f>
        <v/>
      </c>
      <c r="N28" s="21" t="n"/>
      <c r="O28" s="15" t="n"/>
      <c r="P28" s="22" t="n"/>
      <c r="Q28" s="22" t="n"/>
      <c r="R28" s="20">
        <f>IF($A28="","",IF(COUNT($M28,$P28,$Q28)=0,"",IFERROR(SUM($M28,$P28,$Q28),"")))</f>
        <v/>
      </c>
      <c r="S28" s="22" t="n"/>
      <c r="T28" s="16" t="n"/>
      <c r="U28" s="15" t="n"/>
      <c r="V28" s="28" t="n"/>
      <c r="W28" s="18">
        <f>IF(OR($G28="",$V28=""),"",IFERROR($V28-$G28,""))</f>
        <v/>
      </c>
      <c r="X28" s="23">
        <f>IFERROR(IF($A28="","",IF(OR($F28="",$G28="",$U28=""),"Check required fields",IF(OR($G28&lt;$F28,AND($V28&lt;&gt;"",$V28&lt;$G28)),"Check dates",IF(AND($L28&lt;&gt;"",$L28&gt;Assumptions!$B$6),"Check labor",IF(AND($R28&lt;&gt;"",$R28&gt;Assumptions!$B$7),"Review cost",IF(AND(OR($U28="Resolved",$U28="Closed"),$V28=""),"Check resolved date",IF(AND(OR($U28="Open",$U28="Scheduled",$U28="Monitoring"),TODAY()-$G28&gt;Assumptions!$B$4),"Review aging",""))))))),"Check entry")</f>
        <v/>
      </c>
    </row>
    <row r="29" ht="34" customHeight="1">
      <c r="A29" s="15" t="n"/>
      <c r="B29" s="15" t="n"/>
      <c r="C29" s="16" t="n"/>
      <c r="D29" s="16" t="n"/>
      <c r="E29" s="15" t="n"/>
      <c r="F29" s="28" t="n"/>
      <c r="G29" s="28" t="n"/>
      <c r="H29" s="18">
        <f>IF(OR($F29="",$G29=""),"",IFERROR($G29-$F29,""))</f>
        <v/>
      </c>
      <c r="I29" s="16" t="n"/>
      <c r="J29" s="15" t="n"/>
      <c r="K29" s="15" t="n"/>
      <c r="L29" s="19" t="n"/>
      <c r="M29" s="20">
        <f>IF(OR($A29="",$L29=""),"",IFERROR($L29*Assumptions!$B$5,""))</f>
        <v/>
      </c>
      <c r="N29" s="21" t="n"/>
      <c r="O29" s="15" t="n"/>
      <c r="P29" s="22" t="n"/>
      <c r="Q29" s="22" t="n"/>
      <c r="R29" s="20">
        <f>IF($A29="","",IF(COUNT($M29,$P29,$Q29)=0,"",IFERROR(SUM($M29,$P29,$Q29),"")))</f>
        <v/>
      </c>
      <c r="S29" s="22" t="n"/>
      <c r="T29" s="16" t="n"/>
      <c r="U29" s="15" t="n"/>
      <c r="V29" s="28" t="n"/>
      <c r="W29" s="18">
        <f>IF(OR($G29="",$V29=""),"",IFERROR($V29-$G29,""))</f>
        <v/>
      </c>
      <c r="X29" s="23">
        <f>IFERROR(IF($A29="","",IF(OR($F29="",$G29="",$U29=""),"Check required fields",IF(OR($G29&lt;$F29,AND($V29&lt;&gt;"",$V29&lt;$G29)),"Check dates",IF(AND($L29&lt;&gt;"",$L29&gt;Assumptions!$B$6),"Check labor",IF(AND($R29&lt;&gt;"",$R29&gt;Assumptions!$B$7),"Review cost",IF(AND(OR($U29="Resolved",$U29="Closed"),$V29=""),"Check resolved date",IF(AND(OR($U29="Open",$U29="Scheduled",$U29="Monitoring"),TODAY()-$G29&gt;Assumptions!$B$4),"Review aging",""))))))),"Check entry")</f>
        <v/>
      </c>
    </row>
    <row r="30" ht="34" customHeight="1">
      <c r="A30" s="15" t="n"/>
      <c r="B30" s="15" t="n"/>
      <c r="C30" s="16" t="n"/>
      <c r="D30" s="16" t="n"/>
      <c r="E30" s="15" t="n"/>
      <c r="F30" s="28" t="n"/>
      <c r="G30" s="28" t="n"/>
      <c r="H30" s="18">
        <f>IF(OR($F30="",$G30=""),"",IFERROR($G30-$F30,""))</f>
        <v/>
      </c>
      <c r="I30" s="16" t="n"/>
      <c r="J30" s="15" t="n"/>
      <c r="K30" s="15" t="n"/>
      <c r="L30" s="19" t="n"/>
      <c r="M30" s="20">
        <f>IF(OR($A30="",$L30=""),"",IFERROR($L30*Assumptions!$B$5,""))</f>
        <v/>
      </c>
      <c r="N30" s="21" t="n"/>
      <c r="O30" s="15" t="n"/>
      <c r="P30" s="22" t="n"/>
      <c r="Q30" s="22" t="n"/>
      <c r="R30" s="20">
        <f>IF($A30="","",IF(COUNT($M30,$P30,$Q30)=0,"",IFERROR(SUM($M30,$P30,$Q30),"")))</f>
        <v/>
      </c>
      <c r="S30" s="22" t="n"/>
      <c r="T30" s="16" t="n"/>
      <c r="U30" s="15" t="n"/>
      <c r="V30" s="28" t="n"/>
      <c r="W30" s="18">
        <f>IF(OR($G30="",$V30=""),"",IFERROR($V30-$G30,""))</f>
        <v/>
      </c>
      <c r="X30" s="23">
        <f>IFERROR(IF($A30="","",IF(OR($F30="",$G30="",$U30=""),"Check required fields",IF(OR($G30&lt;$F30,AND($V30&lt;&gt;"",$V30&lt;$G30)),"Check dates",IF(AND($L30&lt;&gt;"",$L30&gt;Assumptions!$B$6),"Check labor",IF(AND($R30&lt;&gt;"",$R30&gt;Assumptions!$B$7),"Review cost",IF(AND(OR($U30="Resolved",$U30="Closed"),$V30=""),"Check resolved date",IF(AND(OR($U30="Open",$U30="Scheduled",$U30="Monitoring"),TODAY()-$G30&gt;Assumptions!$B$4),"Review aging",""))))))),"Check entry")</f>
        <v/>
      </c>
    </row>
    <row r="31" ht="34" customHeight="1">
      <c r="A31" s="15" t="n"/>
      <c r="B31" s="15" t="n"/>
      <c r="C31" s="16" t="n"/>
      <c r="D31" s="16" t="n"/>
      <c r="E31" s="15" t="n"/>
      <c r="F31" s="28" t="n"/>
      <c r="G31" s="28" t="n"/>
      <c r="H31" s="18">
        <f>IF(OR($F31="",$G31=""),"",IFERROR($G31-$F31,""))</f>
        <v/>
      </c>
      <c r="I31" s="16" t="n"/>
      <c r="J31" s="15" t="n"/>
      <c r="K31" s="15" t="n"/>
      <c r="L31" s="19" t="n"/>
      <c r="M31" s="20">
        <f>IF(OR($A31="",$L31=""),"",IFERROR($L31*Assumptions!$B$5,""))</f>
        <v/>
      </c>
      <c r="N31" s="21" t="n"/>
      <c r="O31" s="15" t="n"/>
      <c r="P31" s="22" t="n"/>
      <c r="Q31" s="22" t="n"/>
      <c r="R31" s="20">
        <f>IF($A31="","",IF(COUNT($M31,$P31,$Q31)=0,"",IFERROR(SUM($M31,$P31,$Q31),"")))</f>
        <v/>
      </c>
      <c r="S31" s="22" t="n"/>
      <c r="T31" s="16" t="n"/>
      <c r="U31" s="15" t="n"/>
      <c r="V31" s="28" t="n"/>
      <c r="W31" s="18">
        <f>IF(OR($G31="",$V31=""),"",IFERROR($V31-$G31,""))</f>
        <v/>
      </c>
      <c r="X31" s="23">
        <f>IFERROR(IF($A31="","",IF(OR($F31="",$G31="",$U31=""),"Check required fields",IF(OR($G31&lt;$F31,AND($V31&lt;&gt;"",$V31&lt;$G31)),"Check dates",IF(AND($L31&lt;&gt;"",$L31&gt;Assumptions!$B$6),"Check labor",IF(AND($R31&lt;&gt;"",$R31&gt;Assumptions!$B$7),"Review cost",IF(AND(OR($U31="Resolved",$U31="Closed"),$V31=""),"Check resolved date",IF(AND(OR($U31="Open",$U31="Scheduled",$U31="Monitoring"),TODAY()-$G31&gt;Assumptions!$B$4),"Review aging",""))))))),"Check entry")</f>
        <v/>
      </c>
    </row>
    <row r="32" ht="34" customHeight="1">
      <c r="A32" s="15" t="n"/>
      <c r="B32" s="15" t="n"/>
      <c r="C32" s="16" t="n"/>
      <c r="D32" s="16" t="n"/>
      <c r="E32" s="15" t="n"/>
      <c r="F32" s="28" t="n"/>
      <c r="G32" s="28" t="n"/>
      <c r="H32" s="18">
        <f>IF(OR($F32="",$G32=""),"",IFERROR($G32-$F32,""))</f>
        <v/>
      </c>
      <c r="I32" s="16" t="n"/>
      <c r="J32" s="15" t="n"/>
      <c r="K32" s="15" t="n"/>
      <c r="L32" s="19" t="n"/>
      <c r="M32" s="20">
        <f>IF(OR($A32="",$L32=""),"",IFERROR($L32*Assumptions!$B$5,""))</f>
        <v/>
      </c>
      <c r="N32" s="21" t="n"/>
      <c r="O32" s="15" t="n"/>
      <c r="P32" s="22" t="n"/>
      <c r="Q32" s="22" t="n"/>
      <c r="R32" s="20">
        <f>IF($A32="","",IF(COUNT($M32,$P32,$Q32)=0,"",IFERROR(SUM($M32,$P32,$Q32),"")))</f>
        <v/>
      </c>
      <c r="S32" s="22" t="n"/>
      <c r="T32" s="16" t="n"/>
      <c r="U32" s="15" t="n"/>
      <c r="V32" s="28" t="n"/>
      <c r="W32" s="18">
        <f>IF(OR($G32="",$V32=""),"",IFERROR($V32-$G32,""))</f>
        <v/>
      </c>
      <c r="X32" s="23">
        <f>IFERROR(IF($A32="","",IF(OR($F32="",$G32="",$U32=""),"Check required fields",IF(OR($G32&lt;$F32,AND($V32&lt;&gt;"",$V32&lt;$G32)),"Check dates",IF(AND($L32&lt;&gt;"",$L32&gt;Assumptions!$B$6),"Check labor",IF(AND($R32&lt;&gt;"",$R32&gt;Assumptions!$B$7),"Review cost",IF(AND(OR($U32="Resolved",$U32="Closed"),$V32=""),"Check resolved date",IF(AND(OR($U32="Open",$U32="Scheduled",$U32="Monitoring"),TODAY()-$G32&gt;Assumptions!$B$4),"Review aging",""))))))),"Check entry")</f>
        <v/>
      </c>
    </row>
    <row r="33" ht="34" customHeight="1">
      <c r="A33" s="15" t="n"/>
      <c r="B33" s="15" t="n"/>
      <c r="C33" s="16" t="n"/>
      <c r="D33" s="16" t="n"/>
      <c r="E33" s="15" t="n"/>
      <c r="F33" s="28" t="n"/>
      <c r="G33" s="28" t="n"/>
      <c r="H33" s="18">
        <f>IF(OR($F33="",$G33=""),"",IFERROR($G33-$F33,""))</f>
        <v/>
      </c>
      <c r="I33" s="16" t="n"/>
      <c r="J33" s="15" t="n"/>
      <c r="K33" s="15" t="n"/>
      <c r="L33" s="19" t="n"/>
      <c r="M33" s="20">
        <f>IF(OR($A33="",$L33=""),"",IFERROR($L33*Assumptions!$B$5,""))</f>
        <v/>
      </c>
      <c r="N33" s="21" t="n"/>
      <c r="O33" s="15" t="n"/>
      <c r="P33" s="22" t="n"/>
      <c r="Q33" s="22" t="n"/>
      <c r="R33" s="20">
        <f>IF($A33="","",IF(COUNT($M33,$P33,$Q33)=0,"",IFERROR(SUM($M33,$P33,$Q33),"")))</f>
        <v/>
      </c>
      <c r="S33" s="22" t="n"/>
      <c r="T33" s="16" t="n"/>
      <c r="U33" s="15" t="n"/>
      <c r="V33" s="28" t="n"/>
      <c r="W33" s="18">
        <f>IF(OR($G33="",$V33=""),"",IFERROR($V33-$G33,""))</f>
        <v/>
      </c>
      <c r="X33" s="23">
        <f>IFERROR(IF($A33="","",IF(OR($F33="",$G33="",$U33=""),"Check required fields",IF(OR($G33&lt;$F33,AND($V33&lt;&gt;"",$V33&lt;$G33)),"Check dates",IF(AND($L33&lt;&gt;"",$L33&gt;Assumptions!$B$6),"Check labor",IF(AND($R33&lt;&gt;"",$R33&gt;Assumptions!$B$7),"Review cost",IF(AND(OR($U33="Resolved",$U33="Closed"),$V33=""),"Check resolved date",IF(AND(OR($U33="Open",$U33="Scheduled",$U33="Monitoring"),TODAY()-$G33&gt;Assumptions!$B$4),"Review aging",""))))))),"Check entry")</f>
        <v/>
      </c>
    </row>
    <row r="34" ht="34" customHeight="1">
      <c r="A34" s="15" t="n"/>
      <c r="B34" s="15" t="n"/>
      <c r="C34" s="16" t="n"/>
      <c r="D34" s="16" t="n"/>
      <c r="E34" s="15" t="n"/>
      <c r="F34" s="28" t="n"/>
      <c r="G34" s="28" t="n"/>
      <c r="H34" s="18">
        <f>IF(OR($F34="",$G34=""),"",IFERROR($G34-$F34,""))</f>
        <v/>
      </c>
      <c r="I34" s="16" t="n"/>
      <c r="J34" s="15" t="n"/>
      <c r="K34" s="15" t="n"/>
      <c r="L34" s="19" t="n"/>
      <c r="M34" s="20">
        <f>IF(OR($A34="",$L34=""),"",IFERROR($L34*Assumptions!$B$5,""))</f>
        <v/>
      </c>
      <c r="N34" s="21" t="n"/>
      <c r="O34" s="15" t="n"/>
      <c r="P34" s="22" t="n"/>
      <c r="Q34" s="22" t="n"/>
      <c r="R34" s="20">
        <f>IF($A34="","",IF(COUNT($M34,$P34,$Q34)=0,"",IFERROR(SUM($M34,$P34,$Q34),"")))</f>
        <v/>
      </c>
      <c r="S34" s="22" t="n"/>
      <c r="T34" s="16" t="n"/>
      <c r="U34" s="15" t="n"/>
      <c r="V34" s="28" t="n"/>
      <c r="W34" s="18">
        <f>IF(OR($G34="",$V34=""),"",IFERROR($V34-$G34,""))</f>
        <v/>
      </c>
      <c r="X34" s="23">
        <f>IFERROR(IF($A34="","",IF(OR($F34="",$G34="",$U34=""),"Check required fields",IF(OR($G34&lt;$F34,AND($V34&lt;&gt;"",$V34&lt;$G34)),"Check dates",IF(AND($L34&lt;&gt;"",$L34&gt;Assumptions!$B$6),"Check labor",IF(AND($R34&lt;&gt;"",$R34&gt;Assumptions!$B$7),"Review cost",IF(AND(OR($U34="Resolved",$U34="Closed"),$V34=""),"Check resolved date",IF(AND(OR($U34="Open",$U34="Scheduled",$U34="Monitoring"),TODAY()-$G34&gt;Assumptions!$B$4),"Review aging",""))))))),"Check entry")</f>
        <v/>
      </c>
    </row>
    <row r="35" ht="34" customHeight="1">
      <c r="A35" s="15" t="n"/>
      <c r="B35" s="15" t="n"/>
      <c r="C35" s="16" t="n"/>
      <c r="D35" s="16" t="n"/>
      <c r="E35" s="15" t="n"/>
      <c r="F35" s="28" t="n"/>
      <c r="G35" s="28" t="n"/>
      <c r="H35" s="18">
        <f>IF(OR($F35="",$G35=""),"",IFERROR($G35-$F35,""))</f>
        <v/>
      </c>
      <c r="I35" s="16" t="n"/>
      <c r="J35" s="15" t="n"/>
      <c r="K35" s="15" t="n"/>
      <c r="L35" s="19" t="n"/>
      <c r="M35" s="20">
        <f>IF(OR($A35="",$L35=""),"",IFERROR($L35*Assumptions!$B$5,""))</f>
        <v/>
      </c>
      <c r="N35" s="21" t="n"/>
      <c r="O35" s="15" t="n"/>
      <c r="P35" s="22" t="n"/>
      <c r="Q35" s="22" t="n"/>
      <c r="R35" s="20">
        <f>IF($A35="","",IF(COUNT($M35,$P35,$Q35)=0,"",IFERROR(SUM($M35,$P35,$Q35),"")))</f>
        <v/>
      </c>
      <c r="S35" s="22" t="n"/>
      <c r="T35" s="16" t="n"/>
      <c r="U35" s="15" t="n"/>
      <c r="V35" s="28" t="n"/>
      <c r="W35" s="18">
        <f>IF(OR($G35="",$V35=""),"",IFERROR($V35-$G35,""))</f>
        <v/>
      </c>
      <c r="X35" s="23">
        <f>IFERROR(IF($A35="","",IF(OR($F35="",$G35="",$U35=""),"Check required fields",IF(OR($G35&lt;$F35,AND($V35&lt;&gt;"",$V35&lt;$G35)),"Check dates",IF(AND($L35&lt;&gt;"",$L35&gt;Assumptions!$B$6),"Check labor",IF(AND($R35&lt;&gt;"",$R35&gt;Assumptions!$B$7),"Review cost",IF(AND(OR($U35="Resolved",$U35="Closed"),$V35=""),"Check resolved date",IF(AND(OR($U35="Open",$U35="Scheduled",$U35="Monitoring"),TODAY()-$G35&gt;Assumptions!$B$4),"Review aging",""))))))),"Check entry")</f>
        <v/>
      </c>
    </row>
    <row r="36" ht="34" customHeight="1">
      <c r="A36" s="15" t="n"/>
      <c r="B36" s="15" t="n"/>
      <c r="C36" s="16" t="n"/>
      <c r="D36" s="16" t="n"/>
      <c r="E36" s="15" t="n"/>
      <c r="F36" s="28" t="n"/>
      <c r="G36" s="28" t="n"/>
      <c r="H36" s="18">
        <f>IF(OR($F36="",$G36=""),"",IFERROR($G36-$F36,""))</f>
        <v/>
      </c>
      <c r="I36" s="16" t="n"/>
      <c r="J36" s="15" t="n"/>
      <c r="K36" s="15" t="n"/>
      <c r="L36" s="19" t="n"/>
      <c r="M36" s="20">
        <f>IF(OR($A36="",$L36=""),"",IFERROR($L36*Assumptions!$B$5,""))</f>
        <v/>
      </c>
      <c r="N36" s="21" t="n"/>
      <c r="O36" s="15" t="n"/>
      <c r="P36" s="22" t="n"/>
      <c r="Q36" s="22" t="n"/>
      <c r="R36" s="20">
        <f>IF($A36="","",IF(COUNT($M36,$P36,$Q36)=0,"",IFERROR(SUM($M36,$P36,$Q36),"")))</f>
        <v/>
      </c>
      <c r="S36" s="22" t="n"/>
      <c r="T36" s="16" t="n"/>
      <c r="U36" s="15" t="n"/>
      <c r="V36" s="28" t="n"/>
      <c r="W36" s="18">
        <f>IF(OR($G36="",$V36=""),"",IFERROR($V36-$G36,""))</f>
        <v/>
      </c>
      <c r="X36" s="23">
        <f>IFERROR(IF($A36="","",IF(OR($F36="",$G36="",$U36=""),"Check required fields",IF(OR($G36&lt;$F36,AND($V36&lt;&gt;"",$V36&lt;$G36)),"Check dates",IF(AND($L36&lt;&gt;"",$L36&gt;Assumptions!$B$6),"Check labor",IF(AND($R36&lt;&gt;"",$R36&gt;Assumptions!$B$7),"Review cost",IF(AND(OR($U36="Resolved",$U36="Closed"),$V36=""),"Check resolved date",IF(AND(OR($U36="Open",$U36="Scheduled",$U36="Monitoring"),TODAY()-$G36&gt;Assumptions!$B$4),"Review aging",""))))))),"Check entry")</f>
        <v/>
      </c>
    </row>
    <row r="37" ht="34" customHeight="1">
      <c r="A37" s="15" t="n"/>
      <c r="B37" s="15" t="n"/>
      <c r="C37" s="16" t="n"/>
      <c r="D37" s="16" t="n"/>
      <c r="E37" s="15" t="n"/>
      <c r="F37" s="28" t="n"/>
      <c r="G37" s="28" t="n"/>
      <c r="H37" s="18">
        <f>IF(OR($F37="",$G37=""),"",IFERROR($G37-$F37,""))</f>
        <v/>
      </c>
      <c r="I37" s="16" t="n"/>
      <c r="J37" s="15" t="n"/>
      <c r="K37" s="15" t="n"/>
      <c r="L37" s="19" t="n"/>
      <c r="M37" s="20">
        <f>IF(OR($A37="",$L37=""),"",IFERROR($L37*Assumptions!$B$5,""))</f>
        <v/>
      </c>
      <c r="N37" s="21" t="n"/>
      <c r="O37" s="15" t="n"/>
      <c r="P37" s="22" t="n"/>
      <c r="Q37" s="22" t="n"/>
      <c r="R37" s="20">
        <f>IF($A37="","",IF(COUNT($M37,$P37,$Q37)=0,"",IFERROR(SUM($M37,$P37,$Q37),"")))</f>
        <v/>
      </c>
      <c r="S37" s="22" t="n"/>
      <c r="T37" s="16" t="n"/>
      <c r="U37" s="15" t="n"/>
      <c r="V37" s="28" t="n"/>
      <c r="W37" s="18">
        <f>IF(OR($G37="",$V37=""),"",IFERROR($V37-$G37,""))</f>
        <v/>
      </c>
      <c r="X37" s="23">
        <f>IFERROR(IF($A37="","",IF(OR($F37="",$G37="",$U37=""),"Check required fields",IF(OR($G37&lt;$F37,AND($V37&lt;&gt;"",$V37&lt;$G37)),"Check dates",IF(AND($L37&lt;&gt;"",$L37&gt;Assumptions!$B$6),"Check labor",IF(AND($R37&lt;&gt;"",$R37&gt;Assumptions!$B$7),"Review cost",IF(AND(OR($U37="Resolved",$U37="Closed"),$V37=""),"Check resolved date",IF(AND(OR($U37="Open",$U37="Scheduled",$U37="Monitoring"),TODAY()-$G37&gt;Assumptions!$B$4),"Review aging",""))))))),"Check entry")</f>
        <v/>
      </c>
    </row>
    <row r="38" ht="34" customHeight="1">
      <c r="A38" s="15" t="n"/>
      <c r="B38" s="15" t="n"/>
      <c r="C38" s="16" t="n"/>
      <c r="D38" s="16" t="n"/>
      <c r="E38" s="15" t="n"/>
      <c r="F38" s="28" t="n"/>
      <c r="G38" s="28" t="n"/>
      <c r="H38" s="18">
        <f>IF(OR($F38="",$G38=""),"",IFERROR($G38-$F38,""))</f>
        <v/>
      </c>
      <c r="I38" s="16" t="n"/>
      <c r="J38" s="15" t="n"/>
      <c r="K38" s="15" t="n"/>
      <c r="L38" s="19" t="n"/>
      <c r="M38" s="20">
        <f>IF(OR($A38="",$L38=""),"",IFERROR($L38*Assumptions!$B$5,""))</f>
        <v/>
      </c>
      <c r="N38" s="21" t="n"/>
      <c r="O38" s="15" t="n"/>
      <c r="P38" s="22" t="n"/>
      <c r="Q38" s="22" t="n"/>
      <c r="R38" s="20">
        <f>IF($A38="","",IF(COUNT($M38,$P38,$Q38)=0,"",IFERROR(SUM($M38,$P38,$Q38),"")))</f>
        <v/>
      </c>
      <c r="S38" s="22" t="n"/>
      <c r="T38" s="16" t="n"/>
      <c r="U38" s="15" t="n"/>
      <c r="V38" s="28" t="n"/>
      <c r="W38" s="18">
        <f>IF(OR($G38="",$V38=""),"",IFERROR($V38-$G38,""))</f>
        <v/>
      </c>
      <c r="X38" s="23">
        <f>IFERROR(IF($A38="","",IF(OR($F38="",$G38="",$U38=""),"Check required fields",IF(OR($G38&lt;$F38,AND($V38&lt;&gt;"",$V38&lt;$G38)),"Check dates",IF(AND($L38&lt;&gt;"",$L38&gt;Assumptions!$B$6),"Check labor",IF(AND($R38&lt;&gt;"",$R38&gt;Assumptions!$B$7),"Review cost",IF(AND(OR($U38="Resolved",$U38="Closed"),$V38=""),"Check resolved date",IF(AND(OR($U38="Open",$U38="Scheduled",$U38="Monitoring"),TODAY()-$G38&gt;Assumptions!$B$4),"Review aging",""))))))),"Check entry")</f>
        <v/>
      </c>
    </row>
    <row r="39" ht="34" customHeight="1">
      <c r="A39" s="15" t="n"/>
      <c r="B39" s="15" t="n"/>
      <c r="C39" s="16" t="n"/>
      <c r="D39" s="16" t="n"/>
      <c r="E39" s="15" t="n"/>
      <c r="F39" s="28" t="n"/>
      <c r="G39" s="28" t="n"/>
      <c r="H39" s="18">
        <f>IF(OR($F39="",$G39=""),"",IFERROR($G39-$F39,""))</f>
        <v/>
      </c>
      <c r="I39" s="16" t="n"/>
      <c r="J39" s="15" t="n"/>
      <c r="K39" s="15" t="n"/>
      <c r="L39" s="19" t="n"/>
      <c r="M39" s="20">
        <f>IF(OR($A39="",$L39=""),"",IFERROR($L39*Assumptions!$B$5,""))</f>
        <v/>
      </c>
      <c r="N39" s="21" t="n"/>
      <c r="O39" s="15" t="n"/>
      <c r="P39" s="22" t="n"/>
      <c r="Q39" s="22" t="n"/>
      <c r="R39" s="20">
        <f>IF($A39="","",IF(COUNT($M39,$P39,$Q39)=0,"",IFERROR(SUM($M39,$P39,$Q39),"")))</f>
        <v/>
      </c>
      <c r="S39" s="22" t="n"/>
      <c r="T39" s="16" t="n"/>
      <c r="U39" s="15" t="n"/>
      <c r="V39" s="28" t="n"/>
      <c r="W39" s="18">
        <f>IF(OR($G39="",$V39=""),"",IFERROR($V39-$G39,""))</f>
        <v/>
      </c>
      <c r="X39" s="23">
        <f>IFERROR(IF($A39="","",IF(OR($F39="",$G39="",$U39=""),"Check required fields",IF(OR($G39&lt;$F39,AND($V39&lt;&gt;"",$V39&lt;$G39)),"Check dates",IF(AND($L39&lt;&gt;"",$L39&gt;Assumptions!$B$6),"Check labor",IF(AND($R39&lt;&gt;"",$R39&gt;Assumptions!$B$7),"Review cost",IF(AND(OR($U39="Resolved",$U39="Closed"),$V39=""),"Check resolved date",IF(AND(OR($U39="Open",$U39="Scheduled",$U39="Monitoring"),TODAY()-$G39&gt;Assumptions!$B$4),"Review aging",""))))))),"Check entry")</f>
        <v/>
      </c>
    </row>
    <row r="40" ht="34" customHeight="1">
      <c r="A40" s="15" t="n"/>
      <c r="B40" s="15" t="n"/>
      <c r="C40" s="16" t="n"/>
      <c r="D40" s="16" t="n"/>
      <c r="E40" s="15" t="n"/>
      <c r="F40" s="28" t="n"/>
      <c r="G40" s="28" t="n"/>
      <c r="H40" s="18">
        <f>IF(OR($F40="",$G40=""),"",IFERROR($G40-$F40,""))</f>
        <v/>
      </c>
      <c r="I40" s="16" t="n"/>
      <c r="J40" s="15" t="n"/>
      <c r="K40" s="15" t="n"/>
      <c r="L40" s="19" t="n"/>
      <c r="M40" s="20">
        <f>IF(OR($A40="",$L40=""),"",IFERROR($L40*Assumptions!$B$5,""))</f>
        <v/>
      </c>
      <c r="N40" s="21" t="n"/>
      <c r="O40" s="15" t="n"/>
      <c r="P40" s="22" t="n"/>
      <c r="Q40" s="22" t="n"/>
      <c r="R40" s="20">
        <f>IF($A40="","",IF(COUNT($M40,$P40,$Q40)=0,"",IFERROR(SUM($M40,$P40,$Q40),"")))</f>
        <v/>
      </c>
      <c r="S40" s="22" t="n"/>
      <c r="T40" s="16" t="n"/>
      <c r="U40" s="15" t="n"/>
      <c r="V40" s="28" t="n"/>
      <c r="W40" s="18">
        <f>IF(OR($G40="",$V40=""),"",IFERROR($V40-$G40,""))</f>
        <v/>
      </c>
      <c r="X40" s="23">
        <f>IFERROR(IF($A40="","",IF(OR($F40="",$G40="",$U40=""),"Check required fields",IF(OR($G40&lt;$F40,AND($V40&lt;&gt;"",$V40&lt;$G40)),"Check dates",IF(AND($L40&lt;&gt;"",$L40&gt;Assumptions!$B$6),"Check labor",IF(AND($R40&lt;&gt;"",$R40&gt;Assumptions!$B$7),"Review cost",IF(AND(OR($U40="Resolved",$U40="Closed"),$V40=""),"Check resolved date",IF(AND(OR($U40="Open",$U40="Scheduled",$U40="Monitoring"),TODAY()-$G40&gt;Assumptions!$B$4),"Review aging",""))))))),"Check entry")</f>
        <v/>
      </c>
    </row>
    <row r="41" ht="34" customHeight="1">
      <c r="A41" s="15" t="n"/>
      <c r="B41" s="15" t="n"/>
      <c r="C41" s="16" t="n"/>
      <c r="D41" s="16" t="n"/>
      <c r="E41" s="15" t="n"/>
      <c r="F41" s="28" t="n"/>
      <c r="G41" s="28" t="n"/>
      <c r="H41" s="18">
        <f>IF(OR($F41="",$G41=""),"",IFERROR($G41-$F41,""))</f>
        <v/>
      </c>
      <c r="I41" s="16" t="n"/>
      <c r="J41" s="15" t="n"/>
      <c r="K41" s="15" t="n"/>
      <c r="L41" s="19" t="n"/>
      <c r="M41" s="20">
        <f>IF(OR($A41="",$L41=""),"",IFERROR($L41*Assumptions!$B$5,""))</f>
        <v/>
      </c>
      <c r="N41" s="21" t="n"/>
      <c r="O41" s="15" t="n"/>
      <c r="P41" s="22" t="n"/>
      <c r="Q41" s="22" t="n"/>
      <c r="R41" s="20">
        <f>IF($A41="","",IF(COUNT($M41,$P41,$Q41)=0,"",IFERROR(SUM($M41,$P41,$Q41),"")))</f>
        <v/>
      </c>
      <c r="S41" s="22" t="n"/>
      <c r="T41" s="16" t="n"/>
      <c r="U41" s="15" t="n"/>
      <c r="V41" s="28" t="n"/>
      <c r="W41" s="18">
        <f>IF(OR($G41="",$V41=""),"",IFERROR($V41-$G41,""))</f>
        <v/>
      </c>
      <c r="X41" s="23">
        <f>IFERROR(IF($A41="","",IF(OR($F41="",$G41="",$U41=""),"Check required fields",IF(OR($G41&lt;$F41,AND($V41&lt;&gt;"",$V41&lt;$G41)),"Check dates",IF(AND($L41&lt;&gt;"",$L41&gt;Assumptions!$B$6),"Check labor",IF(AND($R41&lt;&gt;"",$R41&gt;Assumptions!$B$7),"Review cost",IF(AND(OR($U41="Resolved",$U41="Closed"),$V41=""),"Check resolved date",IF(AND(OR($U41="Open",$U41="Scheduled",$U41="Monitoring"),TODAY()-$G41&gt;Assumptions!$B$4),"Review aging",""))))))),"Check entry")</f>
        <v/>
      </c>
    </row>
    <row r="42" ht="34" customHeight="1">
      <c r="A42" s="15" t="n"/>
      <c r="B42" s="15" t="n"/>
      <c r="C42" s="16" t="n"/>
      <c r="D42" s="16" t="n"/>
      <c r="E42" s="15" t="n"/>
      <c r="F42" s="28" t="n"/>
      <c r="G42" s="28" t="n"/>
      <c r="H42" s="18">
        <f>IF(OR($F42="",$G42=""),"",IFERROR($G42-$F42,""))</f>
        <v/>
      </c>
      <c r="I42" s="16" t="n"/>
      <c r="J42" s="15" t="n"/>
      <c r="K42" s="15" t="n"/>
      <c r="L42" s="19" t="n"/>
      <c r="M42" s="20">
        <f>IF(OR($A42="",$L42=""),"",IFERROR($L42*Assumptions!$B$5,""))</f>
        <v/>
      </c>
      <c r="N42" s="21" t="n"/>
      <c r="O42" s="15" t="n"/>
      <c r="P42" s="22" t="n"/>
      <c r="Q42" s="22" t="n"/>
      <c r="R42" s="20">
        <f>IF($A42="","",IF(COUNT($M42,$P42,$Q42)=0,"",IFERROR(SUM($M42,$P42,$Q42),"")))</f>
        <v/>
      </c>
      <c r="S42" s="22" t="n"/>
      <c r="T42" s="16" t="n"/>
      <c r="U42" s="15" t="n"/>
      <c r="V42" s="28" t="n"/>
      <c r="W42" s="18">
        <f>IF(OR($G42="",$V42=""),"",IFERROR($V42-$G42,""))</f>
        <v/>
      </c>
      <c r="X42" s="23">
        <f>IFERROR(IF($A42="","",IF(OR($F42="",$G42="",$U42=""),"Check required fields",IF(OR($G42&lt;$F42,AND($V42&lt;&gt;"",$V42&lt;$G42)),"Check dates",IF(AND($L42&lt;&gt;"",$L42&gt;Assumptions!$B$6),"Check labor",IF(AND($R42&lt;&gt;"",$R42&gt;Assumptions!$B$7),"Review cost",IF(AND(OR($U42="Resolved",$U42="Closed"),$V42=""),"Check resolved date",IF(AND(OR($U42="Open",$U42="Scheduled",$U42="Monitoring"),TODAY()-$G42&gt;Assumptions!$B$4),"Review aging",""))))))),"Check entry")</f>
        <v/>
      </c>
    </row>
    <row r="43" ht="34" customHeight="1">
      <c r="A43" s="15" t="n"/>
      <c r="B43" s="15" t="n"/>
      <c r="C43" s="16" t="n"/>
      <c r="D43" s="16" t="n"/>
      <c r="E43" s="15" t="n"/>
      <c r="F43" s="28" t="n"/>
      <c r="G43" s="28" t="n"/>
      <c r="H43" s="18">
        <f>IF(OR($F43="",$G43=""),"",IFERROR($G43-$F43,""))</f>
        <v/>
      </c>
      <c r="I43" s="16" t="n"/>
      <c r="J43" s="15" t="n"/>
      <c r="K43" s="15" t="n"/>
      <c r="L43" s="19" t="n"/>
      <c r="M43" s="20">
        <f>IF(OR($A43="",$L43=""),"",IFERROR($L43*Assumptions!$B$5,""))</f>
        <v/>
      </c>
      <c r="N43" s="21" t="n"/>
      <c r="O43" s="15" t="n"/>
      <c r="P43" s="22" t="n"/>
      <c r="Q43" s="22" t="n"/>
      <c r="R43" s="20">
        <f>IF($A43="","",IF(COUNT($M43,$P43,$Q43)=0,"",IFERROR(SUM($M43,$P43,$Q43),"")))</f>
        <v/>
      </c>
      <c r="S43" s="22" t="n"/>
      <c r="T43" s="16" t="n"/>
      <c r="U43" s="15" t="n"/>
      <c r="V43" s="28" t="n"/>
      <c r="W43" s="18">
        <f>IF(OR($G43="",$V43=""),"",IFERROR($V43-$G43,""))</f>
        <v/>
      </c>
      <c r="X43" s="23">
        <f>IFERROR(IF($A43="","",IF(OR($F43="",$G43="",$U43=""),"Check required fields",IF(OR($G43&lt;$F43,AND($V43&lt;&gt;"",$V43&lt;$G43)),"Check dates",IF(AND($L43&lt;&gt;"",$L43&gt;Assumptions!$B$6),"Check labor",IF(AND($R43&lt;&gt;"",$R43&gt;Assumptions!$B$7),"Review cost",IF(AND(OR($U43="Resolved",$U43="Closed"),$V43=""),"Check resolved date",IF(AND(OR($U43="Open",$U43="Scheduled",$U43="Monitoring"),TODAY()-$G43&gt;Assumptions!$B$4),"Review aging",""))))))),"Check entry")</f>
        <v/>
      </c>
    </row>
    <row r="44" ht="34" customHeight="1">
      <c r="A44" s="15" t="n"/>
      <c r="B44" s="15" t="n"/>
      <c r="C44" s="16" t="n"/>
      <c r="D44" s="16" t="n"/>
      <c r="E44" s="15" t="n"/>
      <c r="F44" s="28" t="n"/>
      <c r="G44" s="28" t="n"/>
      <c r="H44" s="18">
        <f>IF(OR($F44="",$G44=""),"",IFERROR($G44-$F44,""))</f>
        <v/>
      </c>
      <c r="I44" s="16" t="n"/>
      <c r="J44" s="15" t="n"/>
      <c r="K44" s="15" t="n"/>
      <c r="L44" s="19" t="n"/>
      <c r="M44" s="20">
        <f>IF(OR($A44="",$L44=""),"",IFERROR($L44*Assumptions!$B$5,""))</f>
        <v/>
      </c>
      <c r="N44" s="21" t="n"/>
      <c r="O44" s="15" t="n"/>
      <c r="P44" s="22" t="n"/>
      <c r="Q44" s="22" t="n"/>
      <c r="R44" s="20">
        <f>IF($A44="","",IF(COUNT($M44,$P44,$Q44)=0,"",IFERROR(SUM($M44,$P44,$Q44),"")))</f>
        <v/>
      </c>
      <c r="S44" s="22" t="n"/>
      <c r="T44" s="16" t="n"/>
      <c r="U44" s="15" t="n"/>
      <c r="V44" s="28" t="n"/>
      <c r="W44" s="18">
        <f>IF(OR($G44="",$V44=""),"",IFERROR($V44-$G44,""))</f>
        <v/>
      </c>
      <c r="X44" s="23">
        <f>IFERROR(IF($A44="","",IF(OR($F44="",$G44="",$U44=""),"Check required fields",IF(OR($G44&lt;$F44,AND($V44&lt;&gt;"",$V44&lt;$G44)),"Check dates",IF(AND($L44&lt;&gt;"",$L44&gt;Assumptions!$B$6),"Check labor",IF(AND($R44&lt;&gt;"",$R44&gt;Assumptions!$B$7),"Review cost",IF(AND(OR($U44="Resolved",$U44="Closed"),$V44=""),"Check resolved date",IF(AND(OR($U44="Open",$U44="Scheduled",$U44="Monitoring"),TODAY()-$G44&gt;Assumptions!$B$4),"Review aging",""))))))),"Check entry")</f>
        <v/>
      </c>
    </row>
    <row r="45" ht="34" customHeight="1">
      <c r="A45" s="15" t="n"/>
      <c r="B45" s="15" t="n"/>
      <c r="C45" s="16" t="n"/>
      <c r="D45" s="16" t="n"/>
      <c r="E45" s="15" t="n"/>
      <c r="F45" s="28" t="n"/>
      <c r="G45" s="28" t="n"/>
      <c r="H45" s="18">
        <f>IF(OR($F45="",$G45=""),"",IFERROR($G45-$F45,""))</f>
        <v/>
      </c>
      <c r="I45" s="16" t="n"/>
      <c r="J45" s="15" t="n"/>
      <c r="K45" s="15" t="n"/>
      <c r="L45" s="19" t="n"/>
      <c r="M45" s="20">
        <f>IF(OR($A45="",$L45=""),"",IFERROR($L45*Assumptions!$B$5,""))</f>
        <v/>
      </c>
      <c r="N45" s="21" t="n"/>
      <c r="O45" s="15" t="n"/>
      <c r="P45" s="22" t="n"/>
      <c r="Q45" s="22" t="n"/>
      <c r="R45" s="20">
        <f>IF($A45="","",IF(COUNT($M45,$P45,$Q45)=0,"",IFERROR(SUM($M45,$P45,$Q45),"")))</f>
        <v/>
      </c>
      <c r="S45" s="22" t="n"/>
      <c r="T45" s="16" t="n"/>
      <c r="U45" s="15" t="n"/>
      <c r="V45" s="28" t="n"/>
      <c r="W45" s="18">
        <f>IF(OR($G45="",$V45=""),"",IFERROR($V45-$G45,""))</f>
        <v/>
      </c>
      <c r="X45" s="23">
        <f>IFERROR(IF($A45="","",IF(OR($F45="",$G45="",$U45=""),"Check required fields",IF(OR($G45&lt;$F45,AND($V45&lt;&gt;"",$V45&lt;$G45)),"Check dates",IF(AND($L45&lt;&gt;"",$L45&gt;Assumptions!$B$6),"Check labor",IF(AND($R45&lt;&gt;"",$R45&gt;Assumptions!$B$7),"Review cost",IF(AND(OR($U45="Resolved",$U45="Closed"),$V45=""),"Check resolved date",IF(AND(OR($U45="Open",$U45="Scheduled",$U45="Monitoring"),TODAY()-$G45&gt;Assumptions!$B$4),"Review aging",""))))))),"Check entry")</f>
        <v/>
      </c>
    </row>
    <row r="46" ht="34" customHeight="1">
      <c r="A46" s="15" t="n"/>
      <c r="B46" s="15" t="n"/>
      <c r="C46" s="16" t="n"/>
      <c r="D46" s="16" t="n"/>
      <c r="E46" s="15" t="n"/>
      <c r="F46" s="28" t="n"/>
      <c r="G46" s="28" t="n"/>
      <c r="H46" s="18">
        <f>IF(OR($F46="",$G46=""),"",IFERROR($G46-$F46,""))</f>
        <v/>
      </c>
      <c r="I46" s="16" t="n"/>
      <c r="J46" s="15" t="n"/>
      <c r="K46" s="15" t="n"/>
      <c r="L46" s="19" t="n"/>
      <c r="M46" s="20">
        <f>IF(OR($A46="",$L46=""),"",IFERROR($L46*Assumptions!$B$5,""))</f>
        <v/>
      </c>
      <c r="N46" s="21" t="n"/>
      <c r="O46" s="15" t="n"/>
      <c r="P46" s="22" t="n"/>
      <c r="Q46" s="22" t="n"/>
      <c r="R46" s="20">
        <f>IF($A46="","",IF(COUNT($M46,$P46,$Q46)=0,"",IFERROR(SUM($M46,$P46,$Q46),"")))</f>
        <v/>
      </c>
      <c r="S46" s="22" t="n"/>
      <c r="T46" s="16" t="n"/>
      <c r="U46" s="15" t="n"/>
      <c r="V46" s="28" t="n"/>
      <c r="W46" s="18">
        <f>IF(OR($G46="",$V46=""),"",IFERROR($V46-$G46,""))</f>
        <v/>
      </c>
      <c r="X46" s="23">
        <f>IFERROR(IF($A46="","",IF(OR($F46="",$G46="",$U46=""),"Check required fields",IF(OR($G46&lt;$F46,AND($V46&lt;&gt;"",$V46&lt;$G46)),"Check dates",IF(AND($L46&lt;&gt;"",$L46&gt;Assumptions!$B$6),"Check labor",IF(AND($R46&lt;&gt;"",$R46&gt;Assumptions!$B$7),"Review cost",IF(AND(OR($U46="Resolved",$U46="Closed"),$V46=""),"Check resolved date",IF(AND(OR($U46="Open",$U46="Scheduled",$U46="Monitoring"),TODAY()-$G46&gt;Assumptions!$B$4),"Review aging",""))))))),"Check entry")</f>
        <v/>
      </c>
    </row>
    <row r="47" ht="34" customHeight="1">
      <c r="A47" s="15" t="n"/>
      <c r="B47" s="15" t="n"/>
      <c r="C47" s="16" t="n"/>
      <c r="D47" s="16" t="n"/>
      <c r="E47" s="15" t="n"/>
      <c r="F47" s="28" t="n"/>
      <c r="G47" s="28" t="n"/>
      <c r="H47" s="18">
        <f>IF(OR($F47="",$G47=""),"",IFERROR($G47-$F47,""))</f>
        <v/>
      </c>
      <c r="I47" s="16" t="n"/>
      <c r="J47" s="15" t="n"/>
      <c r="K47" s="15" t="n"/>
      <c r="L47" s="19" t="n"/>
      <c r="M47" s="20">
        <f>IF(OR($A47="",$L47=""),"",IFERROR($L47*Assumptions!$B$5,""))</f>
        <v/>
      </c>
      <c r="N47" s="21" t="n"/>
      <c r="O47" s="15" t="n"/>
      <c r="P47" s="22" t="n"/>
      <c r="Q47" s="22" t="n"/>
      <c r="R47" s="20">
        <f>IF($A47="","",IF(COUNT($M47,$P47,$Q47)=0,"",IFERROR(SUM($M47,$P47,$Q47),"")))</f>
        <v/>
      </c>
      <c r="S47" s="22" t="n"/>
      <c r="T47" s="16" t="n"/>
      <c r="U47" s="15" t="n"/>
      <c r="V47" s="28" t="n"/>
      <c r="W47" s="18">
        <f>IF(OR($G47="",$V47=""),"",IFERROR($V47-$G47,""))</f>
        <v/>
      </c>
      <c r="X47" s="23">
        <f>IFERROR(IF($A47="","",IF(OR($F47="",$G47="",$U47=""),"Check required fields",IF(OR($G47&lt;$F47,AND($V47&lt;&gt;"",$V47&lt;$G47)),"Check dates",IF(AND($L47&lt;&gt;"",$L47&gt;Assumptions!$B$6),"Check labor",IF(AND($R47&lt;&gt;"",$R47&gt;Assumptions!$B$7),"Review cost",IF(AND(OR($U47="Resolved",$U47="Closed"),$V47=""),"Check resolved date",IF(AND(OR($U47="Open",$U47="Scheduled",$U47="Monitoring"),TODAY()-$G47&gt;Assumptions!$B$4),"Review aging",""))))))),"Check entry")</f>
        <v/>
      </c>
    </row>
    <row r="48" ht="34" customHeight="1">
      <c r="A48" s="15" t="n"/>
      <c r="B48" s="15" t="n"/>
      <c r="C48" s="16" t="n"/>
      <c r="D48" s="16" t="n"/>
      <c r="E48" s="15" t="n"/>
      <c r="F48" s="28" t="n"/>
      <c r="G48" s="28" t="n"/>
      <c r="H48" s="18">
        <f>IF(OR($F48="",$G48=""),"",IFERROR($G48-$F48,""))</f>
        <v/>
      </c>
      <c r="I48" s="16" t="n"/>
      <c r="J48" s="15" t="n"/>
      <c r="K48" s="15" t="n"/>
      <c r="L48" s="19" t="n"/>
      <c r="M48" s="20">
        <f>IF(OR($A48="",$L48=""),"",IFERROR($L48*Assumptions!$B$5,""))</f>
        <v/>
      </c>
      <c r="N48" s="21" t="n"/>
      <c r="O48" s="15" t="n"/>
      <c r="P48" s="22" t="n"/>
      <c r="Q48" s="22" t="n"/>
      <c r="R48" s="20">
        <f>IF($A48="","",IF(COUNT($M48,$P48,$Q48)=0,"",IFERROR(SUM($M48,$P48,$Q48),"")))</f>
        <v/>
      </c>
      <c r="S48" s="22" t="n"/>
      <c r="T48" s="16" t="n"/>
      <c r="U48" s="15" t="n"/>
      <c r="V48" s="28" t="n"/>
      <c r="W48" s="18">
        <f>IF(OR($G48="",$V48=""),"",IFERROR($V48-$G48,""))</f>
        <v/>
      </c>
      <c r="X48" s="23">
        <f>IFERROR(IF($A48="","",IF(OR($F48="",$G48="",$U48=""),"Check required fields",IF(OR($G48&lt;$F48,AND($V48&lt;&gt;"",$V48&lt;$G48)),"Check dates",IF(AND($L48&lt;&gt;"",$L48&gt;Assumptions!$B$6),"Check labor",IF(AND($R48&lt;&gt;"",$R48&gt;Assumptions!$B$7),"Review cost",IF(AND(OR($U48="Resolved",$U48="Closed"),$V48=""),"Check resolved date",IF(AND(OR($U48="Open",$U48="Scheduled",$U48="Monitoring"),TODAY()-$G48&gt;Assumptions!$B$4),"Review aging",""))))))),"Check entry")</f>
        <v/>
      </c>
    </row>
    <row r="49" ht="34" customHeight="1">
      <c r="A49" s="15" t="n"/>
      <c r="B49" s="15" t="n"/>
      <c r="C49" s="16" t="n"/>
      <c r="D49" s="16" t="n"/>
      <c r="E49" s="15" t="n"/>
      <c r="F49" s="28" t="n"/>
      <c r="G49" s="28" t="n"/>
      <c r="H49" s="18">
        <f>IF(OR($F49="",$G49=""),"",IFERROR($G49-$F49,""))</f>
        <v/>
      </c>
      <c r="I49" s="16" t="n"/>
      <c r="J49" s="15" t="n"/>
      <c r="K49" s="15" t="n"/>
      <c r="L49" s="19" t="n"/>
      <c r="M49" s="20">
        <f>IF(OR($A49="",$L49=""),"",IFERROR($L49*Assumptions!$B$5,""))</f>
        <v/>
      </c>
      <c r="N49" s="21" t="n"/>
      <c r="O49" s="15" t="n"/>
      <c r="P49" s="22" t="n"/>
      <c r="Q49" s="22" t="n"/>
      <c r="R49" s="20">
        <f>IF($A49="","",IF(COUNT($M49,$P49,$Q49)=0,"",IFERROR(SUM($M49,$P49,$Q49),"")))</f>
        <v/>
      </c>
      <c r="S49" s="22" t="n"/>
      <c r="T49" s="16" t="n"/>
      <c r="U49" s="15" t="n"/>
      <c r="V49" s="28" t="n"/>
      <c r="W49" s="18">
        <f>IF(OR($G49="",$V49=""),"",IFERROR($V49-$G49,""))</f>
        <v/>
      </c>
      <c r="X49" s="23">
        <f>IFERROR(IF($A49="","",IF(OR($F49="",$G49="",$U49=""),"Check required fields",IF(OR($G49&lt;$F49,AND($V49&lt;&gt;"",$V49&lt;$G49)),"Check dates",IF(AND($L49&lt;&gt;"",$L49&gt;Assumptions!$B$6),"Check labor",IF(AND($R49&lt;&gt;"",$R49&gt;Assumptions!$B$7),"Review cost",IF(AND(OR($U49="Resolved",$U49="Closed"),$V49=""),"Check resolved date",IF(AND(OR($U49="Open",$U49="Scheduled",$U49="Monitoring"),TODAY()-$G49&gt;Assumptions!$B$4),"Review aging",""))))))),"Check entry")</f>
        <v/>
      </c>
    </row>
    <row r="50" ht="34" customHeight="1">
      <c r="A50" s="15" t="n"/>
      <c r="B50" s="15" t="n"/>
      <c r="C50" s="16" t="n"/>
      <c r="D50" s="16" t="n"/>
      <c r="E50" s="15" t="n"/>
      <c r="F50" s="28" t="n"/>
      <c r="G50" s="28" t="n"/>
      <c r="H50" s="18">
        <f>IF(OR($F50="",$G50=""),"",IFERROR($G50-$F50,""))</f>
        <v/>
      </c>
      <c r="I50" s="16" t="n"/>
      <c r="J50" s="15" t="n"/>
      <c r="K50" s="15" t="n"/>
      <c r="L50" s="19" t="n"/>
      <c r="M50" s="20">
        <f>IF(OR($A50="",$L50=""),"",IFERROR($L50*Assumptions!$B$5,""))</f>
        <v/>
      </c>
      <c r="N50" s="21" t="n"/>
      <c r="O50" s="15" t="n"/>
      <c r="P50" s="22" t="n"/>
      <c r="Q50" s="22" t="n"/>
      <c r="R50" s="20">
        <f>IF($A50="","",IF(COUNT($M50,$P50,$Q50)=0,"",IFERROR(SUM($M50,$P50,$Q50),"")))</f>
        <v/>
      </c>
      <c r="S50" s="22" t="n"/>
      <c r="T50" s="16" t="n"/>
      <c r="U50" s="15" t="n"/>
      <c r="V50" s="28" t="n"/>
      <c r="W50" s="18">
        <f>IF(OR($G50="",$V50=""),"",IFERROR($V50-$G50,""))</f>
        <v/>
      </c>
      <c r="X50" s="23">
        <f>IFERROR(IF($A50="","",IF(OR($F50="",$G50="",$U50=""),"Check required fields",IF(OR($G50&lt;$F50,AND($V50&lt;&gt;"",$V50&lt;$G50)),"Check dates",IF(AND($L50&lt;&gt;"",$L50&gt;Assumptions!$B$6),"Check labor",IF(AND($R50&lt;&gt;"",$R50&gt;Assumptions!$B$7),"Review cost",IF(AND(OR($U50="Resolved",$U50="Closed"),$V50=""),"Check resolved date",IF(AND(OR($U50="Open",$U50="Scheduled",$U50="Monitoring"),TODAY()-$G50&gt;Assumptions!$B$4),"Review aging",""))))))),"Check entry")</f>
        <v/>
      </c>
    </row>
    <row r="51" ht="34" customHeight="1">
      <c r="A51" s="15" t="n"/>
      <c r="B51" s="15" t="n"/>
      <c r="C51" s="16" t="n"/>
      <c r="D51" s="16" t="n"/>
      <c r="E51" s="15" t="n"/>
      <c r="F51" s="28" t="n"/>
      <c r="G51" s="28" t="n"/>
      <c r="H51" s="18">
        <f>IF(OR($F51="",$G51=""),"",IFERROR($G51-$F51,""))</f>
        <v/>
      </c>
      <c r="I51" s="16" t="n"/>
      <c r="J51" s="15" t="n"/>
      <c r="K51" s="15" t="n"/>
      <c r="L51" s="19" t="n"/>
      <c r="M51" s="20">
        <f>IF(OR($A51="",$L51=""),"",IFERROR($L51*Assumptions!$B$5,""))</f>
        <v/>
      </c>
      <c r="N51" s="21" t="n"/>
      <c r="O51" s="15" t="n"/>
      <c r="P51" s="22" t="n"/>
      <c r="Q51" s="22" t="n"/>
      <c r="R51" s="20">
        <f>IF($A51="","",IF(COUNT($M51,$P51,$Q51)=0,"",IFERROR(SUM($M51,$P51,$Q51),"")))</f>
        <v/>
      </c>
      <c r="S51" s="22" t="n"/>
      <c r="T51" s="16" t="n"/>
      <c r="U51" s="15" t="n"/>
      <c r="V51" s="28" t="n"/>
      <c r="W51" s="18">
        <f>IF(OR($G51="",$V51=""),"",IFERROR($V51-$G51,""))</f>
        <v/>
      </c>
      <c r="X51" s="23">
        <f>IFERROR(IF($A51="","",IF(OR($F51="",$G51="",$U51=""),"Check required fields",IF(OR($G51&lt;$F51,AND($V51&lt;&gt;"",$V51&lt;$G51)),"Check dates",IF(AND($L51&lt;&gt;"",$L51&gt;Assumptions!$B$6),"Check labor",IF(AND($R51&lt;&gt;"",$R51&gt;Assumptions!$B$7),"Review cost",IF(AND(OR($U51="Resolved",$U51="Closed"),$V51=""),"Check resolved date",IF(AND(OR($U51="Open",$U51="Scheduled",$U51="Monitoring"),TODAY()-$G51&gt;Assumptions!$B$4),"Review aging",""))))))),"Check entry")</f>
        <v/>
      </c>
    </row>
    <row r="52" ht="34" customHeight="1">
      <c r="A52" s="15" t="n"/>
      <c r="B52" s="15" t="n"/>
      <c r="C52" s="16" t="n"/>
      <c r="D52" s="16" t="n"/>
      <c r="E52" s="15" t="n"/>
      <c r="F52" s="28" t="n"/>
      <c r="G52" s="28" t="n"/>
      <c r="H52" s="18">
        <f>IF(OR($F52="",$G52=""),"",IFERROR($G52-$F52,""))</f>
        <v/>
      </c>
      <c r="I52" s="16" t="n"/>
      <c r="J52" s="15" t="n"/>
      <c r="K52" s="15" t="n"/>
      <c r="L52" s="19" t="n"/>
      <c r="M52" s="20">
        <f>IF(OR($A52="",$L52=""),"",IFERROR($L52*Assumptions!$B$5,""))</f>
        <v/>
      </c>
      <c r="N52" s="21" t="n"/>
      <c r="O52" s="15" t="n"/>
      <c r="P52" s="22" t="n"/>
      <c r="Q52" s="22" t="n"/>
      <c r="R52" s="20">
        <f>IF($A52="","",IF(COUNT($M52,$P52,$Q52)=0,"",IFERROR(SUM($M52,$P52,$Q52),"")))</f>
        <v/>
      </c>
      <c r="S52" s="22" t="n"/>
      <c r="T52" s="16" t="n"/>
      <c r="U52" s="15" t="n"/>
      <c r="V52" s="28" t="n"/>
      <c r="W52" s="18">
        <f>IF(OR($G52="",$V52=""),"",IFERROR($V52-$G52,""))</f>
        <v/>
      </c>
      <c r="X52" s="23">
        <f>IFERROR(IF($A52="","",IF(OR($F52="",$G52="",$U52=""),"Check required fields",IF(OR($G52&lt;$F52,AND($V52&lt;&gt;"",$V52&lt;$G52)),"Check dates",IF(AND($L52&lt;&gt;"",$L52&gt;Assumptions!$B$6),"Check labor",IF(AND($R52&lt;&gt;"",$R52&gt;Assumptions!$B$7),"Review cost",IF(AND(OR($U52="Resolved",$U52="Closed"),$V52=""),"Check resolved date",IF(AND(OR($U52="Open",$U52="Scheduled",$U52="Monitoring"),TODAY()-$G52&gt;Assumptions!$B$4),"Review aging",""))))))),"Check entry")</f>
        <v/>
      </c>
    </row>
    <row r="53" ht="34" customHeight="1">
      <c r="A53" s="15" t="n"/>
      <c r="B53" s="15" t="n"/>
      <c r="C53" s="16" t="n"/>
      <c r="D53" s="16" t="n"/>
      <c r="E53" s="15" t="n"/>
      <c r="F53" s="28" t="n"/>
      <c r="G53" s="28" t="n"/>
      <c r="H53" s="18">
        <f>IF(OR($F53="",$G53=""),"",IFERROR($G53-$F53,""))</f>
        <v/>
      </c>
      <c r="I53" s="16" t="n"/>
      <c r="J53" s="15" t="n"/>
      <c r="K53" s="15" t="n"/>
      <c r="L53" s="19" t="n"/>
      <c r="M53" s="20">
        <f>IF(OR($A53="",$L53=""),"",IFERROR($L53*Assumptions!$B$5,""))</f>
        <v/>
      </c>
      <c r="N53" s="21" t="n"/>
      <c r="O53" s="15" t="n"/>
      <c r="P53" s="22" t="n"/>
      <c r="Q53" s="22" t="n"/>
      <c r="R53" s="20">
        <f>IF($A53="","",IF(COUNT($M53,$P53,$Q53)=0,"",IFERROR(SUM($M53,$P53,$Q53),"")))</f>
        <v/>
      </c>
      <c r="S53" s="22" t="n"/>
      <c r="T53" s="16" t="n"/>
      <c r="U53" s="15" t="n"/>
      <c r="V53" s="28" t="n"/>
      <c r="W53" s="18">
        <f>IF(OR($G53="",$V53=""),"",IFERROR($V53-$G53,""))</f>
        <v/>
      </c>
      <c r="X53" s="23">
        <f>IFERROR(IF($A53="","",IF(OR($F53="",$G53="",$U53=""),"Check required fields",IF(OR($G53&lt;$F53,AND($V53&lt;&gt;"",$V53&lt;$G53)),"Check dates",IF(AND($L53&lt;&gt;"",$L53&gt;Assumptions!$B$6),"Check labor",IF(AND($R53&lt;&gt;"",$R53&gt;Assumptions!$B$7),"Review cost",IF(AND(OR($U53="Resolved",$U53="Closed"),$V53=""),"Check resolved date",IF(AND(OR($U53="Open",$U53="Scheduled",$U53="Monitoring"),TODAY()-$G53&gt;Assumptions!$B$4),"Review aging",""))))))),"Check entry")</f>
        <v/>
      </c>
    </row>
    <row r="54" ht="34" customHeight="1">
      <c r="A54" s="15" t="n"/>
      <c r="B54" s="15" t="n"/>
      <c r="C54" s="16" t="n"/>
      <c r="D54" s="16" t="n"/>
      <c r="E54" s="15" t="n"/>
      <c r="F54" s="28" t="n"/>
      <c r="G54" s="28" t="n"/>
      <c r="H54" s="18">
        <f>IF(OR($F54="",$G54=""),"",IFERROR($G54-$F54,""))</f>
        <v/>
      </c>
      <c r="I54" s="16" t="n"/>
      <c r="J54" s="15" t="n"/>
      <c r="K54" s="15" t="n"/>
      <c r="L54" s="19" t="n"/>
      <c r="M54" s="20">
        <f>IF(OR($A54="",$L54=""),"",IFERROR($L54*Assumptions!$B$5,""))</f>
        <v/>
      </c>
      <c r="N54" s="21" t="n"/>
      <c r="O54" s="15" t="n"/>
      <c r="P54" s="22" t="n"/>
      <c r="Q54" s="22" t="n"/>
      <c r="R54" s="20">
        <f>IF($A54="","",IF(COUNT($M54,$P54,$Q54)=0,"",IFERROR(SUM($M54,$P54,$Q54),"")))</f>
        <v/>
      </c>
      <c r="S54" s="22" t="n"/>
      <c r="T54" s="16" t="n"/>
      <c r="U54" s="15" t="n"/>
      <c r="V54" s="28" t="n"/>
      <c r="W54" s="18">
        <f>IF(OR($G54="",$V54=""),"",IFERROR($V54-$G54,""))</f>
        <v/>
      </c>
      <c r="X54" s="23">
        <f>IFERROR(IF($A54="","",IF(OR($F54="",$G54="",$U54=""),"Check required fields",IF(OR($G54&lt;$F54,AND($V54&lt;&gt;"",$V54&lt;$G54)),"Check dates",IF(AND($L54&lt;&gt;"",$L54&gt;Assumptions!$B$6),"Check labor",IF(AND($R54&lt;&gt;"",$R54&gt;Assumptions!$B$7),"Review cost",IF(AND(OR($U54="Resolved",$U54="Closed"),$V54=""),"Check resolved date",IF(AND(OR($U54="Open",$U54="Scheduled",$U54="Monitoring"),TODAY()-$G54&gt;Assumptions!$B$4),"Review aging",""))))))),"Check entry")</f>
        <v/>
      </c>
    </row>
    <row r="55" ht="34" customHeight="1">
      <c r="A55" s="15" t="n"/>
      <c r="B55" s="15" t="n"/>
      <c r="C55" s="16" t="n"/>
      <c r="D55" s="16" t="n"/>
      <c r="E55" s="15" t="n"/>
      <c r="F55" s="28" t="n"/>
      <c r="G55" s="28" t="n"/>
      <c r="H55" s="18">
        <f>IF(OR($F55="",$G55=""),"",IFERROR($G55-$F55,""))</f>
        <v/>
      </c>
      <c r="I55" s="16" t="n"/>
      <c r="J55" s="15" t="n"/>
      <c r="K55" s="15" t="n"/>
      <c r="L55" s="19" t="n"/>
      <c r="M55" s="20">
        <f>IF(OR($A55="",$L55=""),"",IFERROR($L55*Assumptions!$B$5,""))</f>
        <v/>
      </c>
      <c r="N55" s="21" t="n"/>
      <c r="O55" s="15" t="n"/>
      <c r="P55" s="22" t="n"/>
      <c r="Q55" s="22" t="n"/>
      <c r="R55" s="20">
        <f>IF($A55="","",IF(COUNT($M55,$P55,$Q55)=0,"",IFERROR(SUM($M55,$P55,$Q55),"")))</f>
        <v/>
      </c>
      <c r="S55" s="22" t="n"/>
      <c r="T55" s="16" t="n"/>
      <c r="U55" s="15" t="n"/>
      <c r="V55" s="28" t="n"/>
      <c r="W55" s="18">
        <f>IF(OR($G55="",$V55=""),"",IFERROR($V55-$G55,""))</f>
        <v/>
      </c>
      <c r="X55" s="23">
        <f>IFERROR(IF($A55="","",IF(OR($F55="",$G55="",$U55=""),"Check required fields",IF(OR($G55&lt;$F55,AND($V55&lt;&gt;"",$V55&lt;$G55)),"Check dates",IF(AND($L55&lt;&gt;"",$L55&gt;Assumptions!$B$6),"Check labor",IF(AND($R55&lt;&gt;"",$R55&gt;Assumptions!$B$7),"Review cost",IF(AND(OR($U55="Resolved",$U55="Closed"),$V55=""),"Check resolved date",IF(AND(OR($U55="Open",$U55="Scheduled",$U55="Monitoring"),TODAY()-$G55&gt;Assumptions!$B$4),"Review aging",""))))))),"Check entry")</f>
        <v/>
      </c>
    </row>
    <row r="56" ht="34" customHeight="1">
      <c r="A56" s="15" t="n"/>
      <c r="B56" s="15" t="n"/>
      <c r="C56" s="16" t="n"/>
      <c r="D56" s="16" t="n"/>
      <c r="E56" s="15" t="n"/>
      <c r="F56" s="28" t="n"/>
      <c r="G56" s="28" t="n"/>
      <c r="H56" s="18">
        <f>IF(OR($F56="",$G56=""),"",IFERROR($G56-$F56,""))</f>
        <v/>
      </c>
      <c r="I56" s="16" t="n"/>
      <c r="J56" s="15" t="n"/>
      <c r="K56" s="15" t="n"/>
      <c r="L56" s="19" t="n"/>
      <c r="M56" s="20">
        <f>IF(OR($A56="",$L56=""),"",IFERROR($L56*Assumptions!$B$5,""))</f>
        <v/>
      </c>
      <c r="N56" s="21" t="n"/>
      <c r="O56" s="15" t="n"/>
      <c r="P56" s="22" t="n"/>
      <c r="Q56" s="22" t="n"/>
      <c r="R56" s="20">
        <f>IF($A56="","",IF(COUNT($M56,$P56,$Q56)=0,"",IFERROR(SUM($M56,$P56,$Q56),"")))</f>
        <v/>
      </c>
      <c r="S56" s="22" t="n"/>
      <c r="T56" s="16" t="n"/>
      <c r="U56" s="15" t="n"/>
      <c r="V56" s="28" t="n"/>
      <c r="W56" s="18">
        <f>IF(OR($G56="",$V56=""),"",IFERROR($V56-$G56,""))</f>
        <v/>
      </c>
      <c r="X56" s="23">
        <f>IFERROR(IF($A56="","",IF(OR($F56="",$G56="",$U56=""),"Check required fields",IF(OR($G56&lt;$F56,AND($V56&lt;&gt;"",$V56&lt;$G56)),"Check dates",IF(AND($L56&lt;&gt;"",$L56&gt;Assumptions!$B$6),"Check labor",IF(AND($R56&lt;&gt;"",$R56&gt;Assumptions!$B$7),"Review cost",IF(AND(OR($U56="Resolved",$U56="Closed"),$V56=""),"Check resolved date",IF(AND(OR($U56="Open",$U56="Scheduled",$U56="Monitoring"),TODAY()-$G56&gt;Assumptions!$B$4),"Review aging",""))))))),"Check entry")</f>
        <v/>
      </c>
    </row>
    <row r="57" ht="34" customHeight="1">
      <c r="A57" s="15" t="n"/>
      <c r="B57" s="15" t="n"/>
      <c r="C57" s="16" t="n"/>
      <c r="D57" s="16" t="n"/>
      <c r="E57" s="15" t="n"/>
      <c r="F57" s="28" t="n"/>
      <c r="G57" s="28" t="n"/>
      <c r="H57" s="18">
        <f>IF(OR($F57="",$G57=""),"",IFERROR($G57-$F57,""))</f>
        <v/>
      </c>
      <c r="I57" s="16" t="n"/>
      <c r="J57" s="15" t="n"/>
      <c r="K57" s="15" t="n"/>
      <c r="L57" s="19" t="n"/>
      <c r="M57" s="20">
        <f>IF(OR($A57="",$L57=""),"",IFERROR($L57*Assumptions!$B$5,""))</f>
        <v/>
      </c>
      <c r="N57" s="21" t="n"/>
      <c r="O57" s="15" t="n"/>
      <c r="P57" s="22" t="n"/>
      <c r="Q57" s="22" t="n"/>
      <c r="R57" s="20">
        <f>IF($A57="","",IF(COUNT($M57,$P57,$Q57)=0,"",IFERROR(SUM($M57,$P57,$Q57),"")))</f>
        <v/>
      </c>
      <c r="S57" s="22" t="n"/>
      <c r="T57" s="16" t="n"/>
      <c r="U57" s="15" t="n"/>
      <c r="V57" s="28" t="n"/>
      <c r="W57" s="18">
        <f>IF(OR($G57="",$V57=""),"",IFERROR($V57-$G57,""))</f>
        <v/>
      </c>
      <c r="X57" s="23">
        <f>IFERROR(IF($A57="","",IF(OR($F57="",$G57="",$U57=""),"Check required fields",IF(OR($G57&lt;$F57,AND($V57&lt;&gt;"",$V57&lt;$G57)),"Check dates",IF(AND($L57&lt;&gt;"",$L57&gt;Assumptions!$B$6),"Check labor",IF(AND($R57&lt;&gt;"",$R57&gt;Assumptions!$B$7),"Review cost",IF(AND(OR($U57="Resolved",$U57="Closed"),$V57=""),"Check resolved date",IF(AND(OR($U57="Open",$U57="Scheduled",$U57="Monitoring"),TODAY()-$G57&gt;Assumptions!$B$4),"Review aging",""))))))),"Check entry")</f>
        <v/>
      </c>
    </row>
    <row r="58" ht="34" customHeight="1">
      <c r="A58" s="15" t="n"/>
      <c r="B58" s="15" t="n"/>
      <c r="C58" s="16" t="n"/>
      <c r="D58" s="16" t="n"/>
      <c r="E58" s="15" t="n"/>
      <c r="F58" s="28" t="n"/>
      <c r="G58" s="28" t="n"/>
      <c r="H58" s="18">
        <f>IF(OR($F58="",$G58=""),"",IFERROR($G58-$F58,""))</f>
        <v/>
      </c>
      <c r="I58" s="16" t="n"/>
      <c r="J58" s="15" t="n"/>
      <c r="K58" s="15" t="n"/>
      <c r="L58" s="19" t="n"/>
      <c r="M58" s="20">
        <f>IF(OR($A58="",$L58=""),"",IFERROR($L58*Assumptions!$B$5,""))</f>
        <v/>
      </c>
      <c r="N58" s="21" t="n"/>
      <c r="O58" s="15" t="n"/>
      <c r="P58" s="22" t="n"/>
      <c r="Q58" s="22" t="n"/>
      <c r="R58" s="20">
        <f>IF($A58="","",IF(COUNT($M58,$P58,$Q58)=0,"",IFERROR(SUM($M58,$P58,$Q58),"")))</f>
        <v/>
      </c>
      <c r="S58" s="22" t="n"/>
      <c r="T58" s="16" t="n"/>
      <c r="U58" s="15" t="n"/>
      <c r="V58" s="28" t="n"/>
      <c r="W58" s="18">
        <f>IF(OR($G58="",$V58=""),"",IFERROR($V58-$G58,""))</f>
        <v/>
      </c>
      <c r="X58" s="23">
        <f>IFERROR(IF($A58="","",IF(OR($F58="",$G58="",$U58=""),"Check required fields",IF(OR($G58&lt;$F58,AND($V58&lt;&gt;"",$V58&lt;$G58)),"Check dates",IF(AND($L58&lt;&gt;"",$L58&gt;Assumptions!$B$6),"Check labor",IF(AND($R58&lt;&gt;"",$R58&gt;Assumptions!$B$7),"Review cost",IF(AND(OR($U58="Resolved",$U58="Closed"),$V58=""),"Check resolved date",IF(AND(OR($U58="Open",$U58="Scheduled",$U58="Monitoring"),TODAY()-$G58&gt;Assumptions!$B$4),"Review aging",""))))))),"Check entry")</f>
        <v/>
      </c>
    </row>
    <row r="59" ht="34" customHeight="1">
      <c r="A59" s="15" t="n"/>
      <c r="B59" s="15" t="n"/>
      <c r="C59" s="16" t="n"/>
      <c r="D59" s="16" t="n"/>
      <c r="E59" s="15" t="n"/>
      <c r="F59" s="28" t="n"/>
      <c r="G59" s="28" t="n"/>
      <c r="H59" s="18">
        <f>IF(OR($F59="",$G59=""),"",IFERROR($G59-$F59,""))</f>
        <v/>
      </c>
      <c r="I59" s="16" t="n"/>
      <c r="J59" s="15" t="n"/>
      <c r="K59" s="15" t="n"/>
      <c r="L59" s="19" t="n"/>
      <c r="M59" s="20">
        <f>IF(OR($A59="",$L59=""),"",IFERROR($L59*Assumptions!$B$5,""))</f>
        <v/>
      </c>
      <c r="N59" s="21" t="n"/>
      <c r="O59" s="15" t="n"/>
      <c r="P59" s="22" t="n"/>
      <c r="Q59" s="22" t="n"/>
      <c r="R59" s="20">
        <f>IF($A59="","",IF(COUNT($M59,$P59,$Q59)=0,"",IFERROR(SUM($M59,$P59,$Q59),"")))</f>
        <v/>
      </c>
      <c r="S59" s="22" t="n"/>
      <c r="T59" s="16" t="n"/>
      <c r="U59" s="15" t="n"/>
      <c r="V59" s="28" t="n"/>
      <c r="W59" s="18">
        <f>IF(OR($G59="",$V59=""),"",IFERROR($V59-$G59,""))</f>
        <v/>
      </c>
      <c r="X59" s="23">
        <f>IFERROR(IF($A59="","",IF(OR($F59="",$G59="",$U59=""),"Check required fields",IF(OR($G59&lt;$F59,AND($V59&lt;&gt;"",$V59&lt;$G59)),"Check dates",IF(AND($L59&lt;&gt;"",$L59&gt;Assumptions!$B$6),"Check labor",IF(AND($R59&lt;&gt;"",$R59&gt;Assumptions!$B$7),"Review cost",IF(AND(OR($U59="Resolved",$U59="Closed"),$V59=""),"Check resolved date",IF(AND(OR($U59="Open",$U59="Scheduled",$U59="Monitoring"),TODAY()-$G59&gt;Assumptions!$B$4),"Review aging",""))))))),"Check entry")</f>
        <v/>
      </c>
    </row>
    <row r="60" ht="34" customHeight="1">
      <c r="A60" s="15" t="n"/>
      <c r="B60" s="15" t="n"/>
      <c r="C60" s="16" t="n"/>
      <c r="D60" s="16" t="n"/>
      <c r="E60" s="15" t="n"/>
      <c r="F60" s="28" t="n"/>
      <c r="G60" s="28" t="n"/>
      <c r="H60" s="18">
        <f>IF(OR($F60="",$G60=""),"",IFERROR($G60-$F60,""))</f>
        <v/>
      </c>
      <c r="I60" s="16" t="n"/>
      <c r="J60" s="15" t="n"/>
      <c r="K60" s="15" t="n"/>
      <c r="L60" s="19" t="n"/>
      <c r="M60" s="20">
        <f>IF(OR($A60="",$L60=""),"",IFERROR($L60*Assumptions!$B$5,""))</f>
        <v/>
      </c>
      <c r="N60" s="21" t="n"/>
      <c r="O60" s="15" t="n"/>
      <c r="P60" s="22" t="n"/>
      <c r="Q60" s="22" t="n"/>
      <c r="R60" s="20">
        <f>IF($A60="","",IF(COUNT($M60,$P60,$Q60)=0,"",IFERROR(SUM($M60,$P60,$Q60),"")))</f>
        <v/>
      </c>
      <c r="S60" s="22" t="n"/>
      <c r="T60" s="16" t="n"/>
      <c r="U60" s="15" t="n"/>
      <c r="V60" s="28" t="n"/>
      <c r="W60" s="18">
        <f>IF(OR($G60="",$V60=""),"",IFERROR($V60-$G60,""))</f>
        <v/>
      </c>
      <c r="X60" s="23">
        <f>IFERROR(IF($A60="","",IF(OR($F60="",$G60="",$U60=""),"Check required fields",IF(OR($G60&lt;$F60,AND($V60&lt;&gt;"",$V60&lt;$G60)),"Check dates",IF(AND($L60&lt;&gt;"",$L60&gt;Assumptions!$B$6),"Check labor",IF(AND($R60&lt;&gt;"",$R60&gt;Assumptions!$B$7),"Review cost",IF(AND(OR($U60="Resolved",$U60="Closed"),$V60=""),"Check resolved date",IF(AND(OR($U60="Open",$U60="Scheduled",$U60="Monitoring"),TODAY()-$G60&gt;Assumptions!$B$4),"Review aging",""))))))),"Check entry")</f>
        <v/>
      </c>
    </row>
    <row r="61" ht="34" customHeight="1">
      <c r="A61" s="15" t="n"/>
      <c r="B61" s="15" t="n"/>
      <c r="C61" s="16" t="n"/>
      <c r="D61" s="16" t="n"/>
      <c r="E61" s="15" t="n"/>
      <c r="F61" s="28" t="n"/>
      <c r="G61" s="28" t="n"/>
      <c r="H61" s="18">
        <f>IF(OR($F61="",$G61=""),"",IFERROR($G61-$F61,""))</f>
        <v/>
      </c>
      <c r="I61" s="16" t="n"/>
      <c r="J61" s="15" t="n"/>
      <c r="K61" s="15" t="n"/>
      <c r="L61" s="19" t="n"/>
      <c r="M61" s="20">
        <f>IF(OR($A61="",$L61=""),"",IFERROR($L61*Assumptions!$B$5,""))</f>
        <v/>
      </c>
      <c r="N61" s="21" t="n"/>
      <c r="O61" s="15" t="n"/>
      <c r="P61" s="22" t="n"/>
      <c r="Q61" s="22" t="n"/>
      <c r="R61" s="20">
        <f>IF($A61="","",IF(COUNT($M61,$P61,$Q61)=0,"",IFERROR(SUM($M61,$P61,$Q61),"")))</f>
        <v/>
      </c>
      <c r="S61" s="22" t="n"/>
      <c r="T61" s="16" t="n"/>
      <c r="U61" s="15" t="n"/>
      <c r="V61" s="28" t="n"/>
      <c r="W61" s="18">
        <f>IF(OR($G61="",$V61=""),"",IFERROR($V61-$G61,""))</f>
        <v/>
      </c>
      <c r="X61" s="23">
        <f>IFERROR(IF($A61="","",IF(OR($F61="",$G61="",$U61=""),"Check required fields",IF(OR($G61&lt;$F61,AND($V61&lt;&gt;"",$V61&lt;$G61)),"Check dates",IF(AND($L61&lt;&gt;"",$L61&gt;Assumptions!$B$6),"Check labor",IF(AND($R61&lt;&gt;"",$R61&gt;Assumptions!$B$7),"Review cost",IF(AND(OR($U61="Resolved",$U61="Closed"),$V61=""),"Check resolved date",IF(AND(OR($U61="Open",$U61="Scheduled",$U61="Monitoring"),TODAY()-$G61&gt;Assumptions!$B$4),"Review aging",""))))))),"Check entry")</f>
        <v/>
      </c>
    </row>
    <row r="62" ht="34" customHeight="1">
      <c r="A62" s="15" t="n"/>
      <c r="B62" s="15" t="n"/>
      <c r="C62" s="16" t="n"/>
      <c r="D62" s="16" t="n"/>
      <c r="E62" s="15" t="n"/>
      <c r="F62" s="28" t="n"/>
      <c r="G62" s="28" t="n"/>
      <c r="H62" s="18">
        <f>IF(OR($F62="",$G62=""),"",IFERROR($G62-$F62,""))</f>
        <v/>
      </c>
      <c r="I62" s="16" t="n"/>
      <c r="J62" s="15" t="n"/>
      <c r="K62" s="15" t="n"/>
      <c r="L62" s="19" t="n"/>
      <c r="M62" s="20">
        <f>IF(OR($A62="",$L62=""),"",IFERROR($L62*Assumptions!$B$5,""))</f>
        <v/>
      </c>
      <c r="N62" s="21" t="n"/>
      <c r="O62" s="15" t="n"/>
      <c r="P62" s="22" t="n"/>
      <c r="Q62" s="22" t="n"/>
      <c r="R62" s="20">
        <f>IF($A62="","",IF(COUNT($M62,$P62,$Q62)=0,"",IFERROR(SUM($M62,$P62,$Q62),"")))</f>
        <v/>
      </c>
      <c r="S62" s="22" t="n"/>
      <c r="T62" s="16" t="n"/>
      <c r="U62" s="15" t="n"/>
      <c r="V62" s="28" t="n"/>
      <c r="W62" s="18">
        <f>IF(OR($G62="",$V62=""),"",IFERROR($V62-$G62,""))</f>
        <v/>
      </c>
      <c r="X62" s="23">
        <f>IFERROR(IF($A62="","",IF(OR($F62="",$G62="",$U62=""),"Check required fields",IF(OR($G62&lt;$F62,AND($V62&lt;&gt;"",$V62&lt;$G62)),"Check dates",IF(AND($L62&lt;&gt;"",$L62&gt;Assumptions!$B$6),"Check labor",IF(AND($R62&lt;&gt;"",$R62&gt;Assumptions!$B$7),"Review cost",IF(AND(OR($U62="Resolved",$U62="Closed"),$V62=""),"Check resolved date",IF(AND(OR($U62="Open",$U62="Scheduled",$U62="Monitoring"),TODAY()-$G62&gt;Assumptions!$B$4),"Review aging",""))))))),"Check entry")</f>
        <v/>
      </c>
    </row>
    <row r="63" ht="34" customHeight="1">
      <c r="A63" s="15" t="n"/>
      <c r="B63" s="15" t="n"/>
      <c r="C63" s="16" t="n"/>
      <c r="D63" s="16" t="n"/>
      <c r="E63" s="15" t="n"/>
      <c r="F63" s="28" t="n"/>
      <c r="G63" s="28" t="n"/>
      <c r="H63" s="18">
        <f>IF(OR($F63="",$G63=""),"",IFERROR($G63-$F63,""))</f>
        <v/>
      </c>
      <c r="I63" s="16" t="n"/>
      <c r="J63" s="15" t="n"/>
      <c r="K63" s="15" t="n"/>
      <c r="L63" s="19" t="n"/>
      <c r="M63" s="20">
        <f>IF(OR($A63="",$L63=""),"",IFERROR($L63*Assumptions!$B$5,""))</f>
        <v/>
      </c>
      <c r="N63" s="21" t="n"/>
      <c r="O63" s="15" t="n"/>
      <c r="P63" s="22" t="n"/>
      <c r="Q63" s="22" t="n"/>
      <c r="R63" s="20">
        <f>IF($A63="","",IF(COUNT($M63,$P63,$Q63)=0,"",IFERROR(SUM($M63,$P63,$Q63),"")))</f>
        <v/>
      </c>
      <c r="S63" s="22" t="n"/>
      <c r="T63" s="16" t="n"/>
      <c r="U63" s="15" t="n"/>
      <c r="V63" s="28" t="n"/>
      <c r="W63" s="18">
        <f>IF(OR($G63="",$V63=""),"",IFERROR($V63-$G63,""))</f>
        <v/>
      </c>
      <c r="X63" s="23">
        <f>IFERROR(IF($A63="","",IF(OR($F63="",$G63="",$U63=""),"Check required fields",IF(OR($G63&lt;$F63,AND($V63&lt;&gt;"",$V63&lt;$G63)),"Check dates",IF(AND($L63&lt;&gt;"",$L63&gt;Assumptions!$B$6),"Check labor",IF(AND($R63&lt;&gt;"",$R63&gt;Assumptions!$B$7),"Review cost",IF(AND(OR($U63="Resolved",$U63="Closed"),$V63=""),"Check resolved date",IF(AND(OR($U63="Open",$U63="Scheduled",$U63="Monitoring"),TODAY()-$G63&gt;Assumptions!$B$4),"Review aging",""))))))),"Check entry")</f>
        <v/>
      </c>
    </row>
    <row r="64" ht="34" customHeight="1">
      <c r="A64" s="15" t="n"/>
      <c r="B64" s="15" t="n"/>
      <c r="C64" s="16" t="n"/>
      <c r="D64" s="16" t="n"/>
      <c r="E64" s="15" t="n"/>
      <c r="F64" s="28" t="n"/>
      <c r="G64" s="28" t="n"/>
      <c r="H64" s="18">
        <f>IF(OR($F64="",$G64=""),"",IFERROR($G64-$F64,""))</f>
        <v/>
      </c>
      <c r="I64" s="16" t="n"/>
      <c r="J64" s="15" t="n"/>
      <c r="K64" s="15" t="n"/>
      <c r="L64" s="19" t="n"/>
      <c r="M64" s="20">
        <f>IF(OR($A64="",$L64=""),"",IFERROR($L64*Assumptions!$B$5,""))</f>
        <v/>
      </c>
      <c r="N64" s="21" t="n"/>
      <c r="O64" s="15" t="n"/>
      <c r="P64" s="22" t="n"/>
      <c r="Q64" s="22" t="n"/>
      <c r="R64" s="20">
        <f>IF($A64="","",IF(COUNT($M64,$P64,$Q64)=0,"",IFERROR(SUM($M64,$P64,$Q64),"")))</f>
        <v/>
      </c>
      <c r="S64" s="22" t="n"/>
      <c r="T64" s="16" t="n"/>
      <c r="U64" s="15" t="n"/>
      <c r="V64" s="28" t="n"/>
      <c r="W64" s="18">
        <f>IF(OR($G64="",$V64=""),"",IFERROR($V64-$G64,""))</f>
        <v/>
      </c>
      <c r="X64" s="23">
        <f>IFERROR(IF($A64="","",IF(OR($F64="",$G64="",$U64=""),"Check required fields",IF(OR($G64&lt;$F64,AND($V64&lt;&gt;"",$V64&lt;$G64)),"Check dates",IF(AND($L64&lt;&gt;"",$L64&gt;Assumptions!$B$6),"Check labor",IF(AND($R64&lt;&gt;"",$R64&gt;Assumptions!$B$7),"Review cost",IF(AND(OR($U64="Resolved",$U64="Closed"),$V64=""),"Check resolved date",IF(AND(OR($U64="Open",$U64="Scheduled",$U64="Monitoring"),TODAY()-$G64&gt;Assumptions!$B$4),"Review aging",""))))))),"Check entry")</f>
        <v/>
      </c>
    </row>
    <row r="65" ht="34" customHeight="1">
      <c r="A65" s="15" t="n"/>
      <c r="B65" s="15" t="n"/>
      <c r="C65" s="16" t="n"/>
      <c r="D65" s="16" t="n"/>
      <c r="E65" s="15" t="n"/>
      <c r="F65" s="28" t="n"/>
      <c r="G65" s="28" t="n"/>
      <c r="H65" s="18">
        <f>IF(OR($F65="",$G65=""),"",IFERROR($G65-$F65,""))</f>
        <v/>
      </c>
      <c r="I65" s="16" t="n"/>
      <c r="J65" s="15" t="n"/>
      <c r="K65" s="15" t="n"/>
      <c r="L65" s="19" t="n"/>
      <c r="M65" s="20">
        <f>IF(OR($A65="",$L65=""),"",IFERROR($L65*Assumptions!$B$5,""))</f>
        <v/>
      </c>
      <c r="N65" s="21" t="n"/>
      <c r="O65" s="15" t="n"/>
      <c r="P65" s="22" t="n"/>
      <c r="Q65" s="22" t="n"/>
      <c r="R65" s="20">
        <f>IF($A65="","",IF(COUNT($M65,$P65,$Q65)=0,"",IFERROR(SUM($M65,$P65,$Q65),"")))</f>
        <v/>
      </c>
      <c r="S65" s="22" t="n"/>
      <c r="T65" s="16" t="n"/>
      <c r="U65" s="15" t="n"/>
      <c r="V65" s="28" t="n"/>
      <c r="W65" s="18">
        <f>IF(OR($G65="",$V65=""),"",IFERROR($V65-$G65,""))</f>
        <v/>
      </c>
      <c r="X65" s="23">
        <f>IFERROR(IF($A65="","",IF(OR($F65="",$G65="",$U65=""),"Check required fields",IF(OR($G65&lt;$F65,AND($V65&lt;&gt;"",$V65&lt;$G65)),"Check dates",IF(AND($L65&lt;&gt;"",$L65&gt;Assumptions!$B$6),"Check labor",IF(AND($R65&lt;&gt;"",$R65&gt;Assumptions!$B$7),"Review cost",IF(AND(OR($U65="Resolved",$U65="Closed"),$V65=""),"Check resolved date",IF(AND(OR($U65="Open",$U65="Scheduled",$U65="Monitoring"),TODAY()-$G65&gt;Assumptions!$B$4),"Review aging",""))))))),"Check entry")</f>
        <v/>
      </c>
    </row>
    <row r="66" ht="34" customHeight="1">
      <c r="A66" s="15" t="n"/>
      <c r="B66" s="15" t="n"/>
      <c r="C66" s="16" t="n"/>
      <c r="D66" s="16" t="n"/>
      <c r="E66" s="15" t="n"/>
      <c r="F66" s="28" t="n"/>
      <c r="G66" s="28" t="n"/>
      <c r="H66" s="18">
        <f>IF(OR($F66="",$G66=""),"",IFERROR($G66-$F66,""))</f>
        <v/>
      </c>
      <c r="I66" s="16" t="n"/>
      <c r="J66" s="15" t="n"/>
      <c r="K66" s="15" t="n"/>
      <c r="L66" s="19" t="n"/>
      <c r="M66" s="20">
        <f>IF(OR($A66="",$L66=""),"",IFERROR($L66*Assumptions!$B$5,""))</f>
        <v/>
      </c>
      <c r="N66" s="21" t="n"/>
      <c r="O66" s="15" t="n"/>
      <c r="P66" s="22" t="n"/>
      <c r="Q66" s="22" t="n"/>
      <c r="R66" s="20">
        <f>IF($A66="","",IF(COUNT($M66,$P66,$Q66)=0,"",IFERROR(SUM($M66,$P66,$Q66),"")))</f>
        <v/>
      </c>
      <c r="S66" s="22" t="n"/>
      <c r="T66" s="16" t="n"/>
      <c r="U66" s="15" t="n"/>
      <c r="V66" s="28" t="n"/>
      <c r="W66" s="18">
        <f>IF(OR($G66="",$V66=""),"",IFERROR($V66-$G66,""))</f>
        <v/>
      </c>
      <c r="X66" s="23">
        <f>IFERROR(IF($A66="","",IF(OR($F66="",$G66="",$U66=""),"Check required fields",IF(OR($G66&lt;$F66,AND($V66&lt;&gt;"",$V66&lt;$G66)),"Check dates",IF(AND($L66&lt;&gt;"",$L66&gt;Assumptions!$B$6),"Check labor",IF(AND($R66&lt;&gt;"",$R66&gt;Assumptions!$B$7),"Review cost",IF(AND(OR($U66="Resolved",$U66="Closed"),$V66=""),"Check resolved date",IF(AND(OR($U66="Open",$U66="Scheduled",$U66="Monitoring"),TODAY()-$G66&gt;Assumptions!$B$4),"Review aging",""))))))),"Check entry")</f>
        <v/>
      </c>
    </row>
    <row r="67" ht="34" customHeight="1">
      <c r="A67" s="15" t="n"/>
      <c r="B67" s="15" t="n"/>
      <c r="C67" s="16" t="n"/>
      <c r="D67" s="16" t="n"/>
      <c r="E67" s="15" t="n"/>
      <c r="F67" s="28" t="n"/>
      <c r="G67" s="28" t="n"/>
      <c r="H67" s="18">
        <f>IF(OR($F67="",$G67=""),"",IFERROR($G67-$F67,""))</f>
        <v/>
      </c>
      <c r="I67" s="16" t="n"/>
      <c r="J67" s="15" t="n"/>
      <c r="K67" s="15" t="n"/>
      <c r="L67" s="19" t="n"/>
      <c r="M67" s="20">
        <f>IF(OR($A67="",$L67=""),"",IFERROR($L67*Assumptions!$B$5,""))</f>
        <v/>
      </c>
      <c r="N67" s="21" t="n"/>
      <c r="O67" s="15" t="n"/>
      <c r="P67" s="22" t="n"/>
      <c r="Q67" s="22" t="n"/>
      <c r="R67" s="20">
        <f>IF($A67="","",IF(COUNT($M67,$P67,$Q67)=0,"",IFERROR(SUM($M67,$P67,$Q67),"")))</f>
        <v/>
      </c>
      <c r="S67" s="22" t="n"/>
      <c r="T67" s="16" t="n"/>
      <c r="U67" s="15" t="n"/>
      <c r="V67" s="28" t="n"/>
      <c r="W67" s="18">
        <f>IF(OR($G67="",$V67=""),"",IFERROR($V67-$G67,""))</f>
        <v/>
      </c>
      <c r="X67" s="23">
        <f>IFERROR(IF($A67="","",IF(OR($F67="",$G67="",$U67=""),"Check required fields",IF(OR($G67&lt;$F67,AND($V67&lt;&gt;"",$V67&lt;$G67)),"Check dates",IF(AND($L67&lt;&gt;"",$L67&gt;Assumptions!$B$6),"Check labor",IF(AND($R67&lt;&gt;"",$R67&gt;Assumptions!$B$7),"Review cost",IF(AND(OR($U67="Resolved",$U67="Closed"),$V67=""),"Check resolved date",IF(AND(OR($U67="Open",$U67="Scheduled",$U67="Monitoring"),TODAY()-$G67&gt;Assumptions!$B$4),"Review aging",""))))))),"Check entry")</f>
        <v/>
      </c>
    </row>
    <row r="68" ht="34" customHeight="1">
      <c r="A68" s="15" t="n"/>
      <c r="B68" s="15" t="n"/>
      <c r="C68" s="16" t="n"/>
      <c r="D68" s="16" t="n"/>
      <c r="E68" s="15" t="n"/>
      <c r="F68" s="28" t="n"/>
      <c r="G68" s="28" t="n"/>
      <c r="H68" s="18">
        <f>IF(OR($F68="",$G68=""),"",IFERROR($G68-$F68,""))</f>
        <v/>
      </c>
      <c r="I68" s="16" t="n"/>
      <c r="J68" s="15" t="n"/>
      <c r="K68" s="15" t="n"/>
      <c r="L68" s="19" t="n"/>
      <c r="M68" s="20">
        <f>IF(OR($A68="",$L68=""),"",IFERROR($L68*Assumptions!$B$5,""))</f>
        <v/>
      </c>
      <c r="N68" s="21" t="n"/>
      <c r="O68" s="15" t="n"/>
      <c r="P68" s="22" t="n"/>
      <c r="Q68" s="22" t="n"/>
      <c r="R68" s="20">
        <f>IF($A68="","",IF(COUNT($M68,$P68,$Q68)=0,"",IFERROR(SUM($M68,$P68,$Q68),"")))</f>
        <v/>
      </c>
      <c r="S68" s="22" t="n"/>
      <c r="T68" s="16" t="n"/>
      <c r="U68" s="15" t="n"/>
      <c r="V68" s="28" t="n"/>
      <c r="W68" s="18">
        <f>IF(OR($G68="",$V68=""),"",IFERROR($V68-$G68,""))</f>
        <v/>
      </c>
      <c r="X68" s="23">
        <f>IFERROR(IF($A68="","",IF(OR($F68="",$G68="",$U68=""),"Check required fields",IF(OR($G68&lt;$F68,AND($V68&lt;&gt;"",$V68&lt;$G68)),"Check dates",IF(AND($L68&lt;&gt;"",$L68&gt;Assumptions!$B$6),"Check labor",IF(AND($R68&lt;&gt;"",$R68&gt;Assumptions!$B$7),"Review cost",IF(AND(OR($U68="Resolved",$U68="Closed"),$V68=""),"Check resolved date",IF(AND(OR($U68="Open",$U68="Scheduled",$U68="Monitoring"),TODAY()-$G68&gt;Assumptions!$B$4),"Review aging",""))))))),"Check entry")</f>
        <v/>
      </c>
    </row>
    <row r="69" ht="34" customHeight="1">
      <c r="A69" s="15" t="n"/>
      <c r="B69" s="15" t="n"/>
      <c r="C69" s="16" t="n"/>
      <c r="D69" s="16" t="n"/>
      <c r="E69" s="15" t="n"/>
      <c r="F69" s="28" t="n"/>
      <c r="G69" s="28" t="n"/>
      <c r="H69" s="18">
        <f>IF(OR($F69="",$G69=""),"",IFERROR($G69-$F69,""))</f>
        <v/>
      </c>
      <c r="I69" s="16" t="n"/>
      <c r="J69" s="15" t="n"/>
      <c r="K69" s="15" t="n"/>
      <c r="L69" s="19" t="n"/>
      <c r="M69" s="20">
        <f>IF(OR($A69="",$L69=""),"",IFERROR($L69*Assumptions!$B$5,""))</f>
        <v/>
      </c>
      <c r="N69" s="21" t="n"/>
      <c r="O69" s="15" t="n"/>
      <c r="P69" s="22" t="n"/>
      <c r="Q69" s="22" t="n"/>
      <c r="R69" s="20">
        <f>IF($A69="","",IF(COUNT($M69,$P69,$Q69)=0,"",IFERROR(SUM($M69,$P69,$Q69),"")))</f>
        <v/>
      </c>
      <c r="S69" s="22" t="n"/>
      <c r="T69" s="16" t="n"/>
      <c r="U69" s="15" t="n"/>
      <c r="V69" s="28" t="n"/>
      <c r="W69" s="18">
        <f>IF(OR($G69="",$V69=""),"",IFERROR($V69-$G69,""))</f>
        <v/>
      </c>
      <c r="X69" s="23">
        <f>IFERROR(IF($A69="","",IF(OR($F69="",$G69="",$U69=""),"Check required fields",IF(OR($G69&lt;$F69,AND($V69&lt;&gt;"",$V69&lt;$G69)),"Check dates",IF(AND($L69&lt;&gt;"",$L69&gt;Assumptions!$B$6),"Check labor",IF(AND($R69&lt;&gt;"",$R69&gt;Assumptions!$B$7),"Review cost",IF(AND(OR($U69="Resolved",$U69="Closed"),$V69=""),"Check resolved date",IF(AND(OR($U69="Open",$U69="Scheduled",$U69="Monitoring"),TODAY()-$G69&gt;Assumptions!$B$4),"Review aging",""))))))),"Check entry")</f>
        <v/>
      </c>
    </row>
    <row r="70" ht="34" customHeight="1">
      <c r="A70" s="15" t="n"/>
      <c r="B70" s="15" t="n"/>
      <c r="C70" s="16" t="n"/>
      <c r="D70" s="16" t="n"/>
      <c r="E70" s="15" t="n"/>
      <c r="F70" s="28" t="n"/>
      <c r="G70" s="28" t="n"/>
      <c r="H70" s="18">
        <f>IF(OR($F70="",$G70=""),"",IFERROR($G70-$F70,""))</f>
        <v/>
      </c>
      <c r="I70" s="16" t="n"/>
      <c r="J70" s="15" t="n"/>
      <c r="K70" s="15" t="n"/>
      <c r="L70" s="19" t="n"/>
      <c r="M70" s="20">
        <f>IF(OR($A70="",$L70=""),"",IFERROR($L70*Assumptions!$B$5,""))</f>
        <v/>
      </c>
      <c r="N70" s="21" t="n"/>
      <c r="O70" s="15" t="n"/>
      <c r="P70" s="22" t="n"/>
      <c r="Q70" s="22" t="n"/>
      <c r="R70" s="20">
        <f>IF($A70="","",IF(COUNT($M70,$P70,$Q70)=0,"",IFERROR(SUM($M70,$P70,$Q70),"")))</f>
        <v/>
      </c>
      <c r="S70" s="22" t="n"/>
      <c r="T70" s="16" t="n"/>
      <c r="U70" s="15" t="n"/>
      <c r="V70" s="28" t="n"/>
      <c r="W70" s="18">
        <f>IF(OR($G70="",$V70=""),"",IFERROR($V70-$G70,""))</f>
        <v/>
      </c>
      <c r="X70" s="23">
        <f>IFERROR(IF($A70="","",IF(OR($F70="",$G70="",$U70=""),"Check required fields",IF(OR($G70&lt;$F70,AND($V70&lt;&gt;"",$V70&lt;$G70)),"Check dates",IF(AND($L70&lt;&gt;"",$L70&gt;Assumptions!$B$6),"Check labor",IF(AND($R70&lt;&gt;"",$R70&gt;Assumptions!$B$7),"Review cost",IF(AND(OR($U70="Resolved",$U70="Closed"),$V70=""),"Check resolved date",IF(AND(OR($U70="Open",$U70="Scheduled",$U70="Monitoring"),TODAY()-$G70&gt;Assumptions!$B$4),"Review aging",""))))))),"Check entry")</f>
        <v/>
      </c>
    </row>
    <row r="71" ht="34" customHeight="1">
      <c r="A71" s="15" t="n"/>
      <c r="B71" s="15" t="n"/>
      <c r="C71" s="16" t="n"/>
      <c r="D71" s="16" t="n"/>
      <c r="E71" s="15" t="n"/>
      <c r="F71" s="28" t="n"/>
      <c r="G71" s="28" t="n"/>
      <c r="H71" s="18">
        <f>IF(OR($F71="",$G71=""),"",IFERROR($G71-$F71,""))</f>
        <v/>
      </c>
      <c r="I71" s="16" t="n"/>
      <c r="J71" s="15" t="n"/>
      <c r="K71" s="15" t="n"/>
      <c r="L71" s="19" t="n"/>
      <c r="M71" s="20">
        <f>IF(OR($A71="",$L71=""),"",IFERROR($L71*Assumptions!$B$5,""))</f>
        <v/>
      </c>
      <c r="N71" s="21" t="n"/>
      <c r="O71" s="15" t="n"/>
      <c r="P71" s="22" t="n"/>
      <c r="Q71" s="22" t="n"/>
      <c r="R71" s="20">
        <f>IF($A71="","",IF(COUNT($M71,$P71,$Q71)=0,"",IFERROR(SUM($M71,$P71,$Q71),"")))</f>
        <v/>
      </c>
      <c r="S71" s="22" t="n"/>
      <c r="T71" s="16" t="n"/>
      <c r="U71" s="15" t="n"/>
      <c r="V71" s="28" t="n"/>
      <c r="W71" s="18">
        <f>IF(OR($G71="",$V71=""),"",IFERROR($V71-$G71,""))</f>
        <v/>
      </c>
      <c r="X71" s="23">
        <f>IFERROR(IF($A71="","",IF(OR($F71="",$G71="",$U71=""),"Check required fields",IF(OR($G71&lt;$F71,AND($V71&lt;&gt;"",$V71&lt;$G71)),"Check dates",IF(AND($L71&lt;&gt;"",$L71&gt;Assumptions!$B$6),"Check labor",IF(AND($R71&lt;&gt;"",$R71&gt;Assumptions!$B$7),"Review cost",IF(AND(OR($U71="Resolved",$U71="Closed"),$V71=""),"Check resolved date",IF(AND(OR($U71="Open",$U71="Scheduled",$U71="Monitoring"),TODAY()-$G71&gt;Assumptions!$B$4),"Review aging",""))))))),"Check entry")</f>
        <v/>
      </c>
    </row>
    <row r="72" ht="34" customHeight="1">
      <c r="A72" s="15" t="n"/>
      <c r="B72" s="15" t="n"/>
      <c r="C72" s="16" t="n"/>
      <c r="D72" s="16" t="n"/>
      <c r="E72" s="15" t="n"/>
      <c r="F72" s="28" t="n"/>
      <c r="G72" s="28" t="n"/>
      <c r="H72" s="18">
        <f>IF(OR($F72="",$G72=""),"",IFERROR($G72-$F72,""))</f>
        <v/>
      </c>
      <c r="I72" s="16" t="n"/>
      <c r="J72" s="15" t="n"/>
      <c r="K72" s="15" t="n"/>
      <c r="L72" s="19" t="n"/>
      <c r="M72" s="20">
        <f>IF(OR($A72="",$L72=""),"",IFERROR($L72*Assumptions!$B$5,""))</f>
        <v/>
      </c>
      <c r="N72" s="21" t="n"/>
      <c r="O72" s="15" t="n"/>
      <c r="P72" s="22" t="n"/>
      <c r="Q72" s="22" t="n"/>
      <c r="R72" s="20">
        <f>IF($A72="","",IF(COUNT($M72,$P72,$Q72)=0,"",IFERROR(SUM($M72,$P72,$Q72),"")))</f>
        <v/>
      </c>
      <c r="S72" s="22" t="n"/>
      <c r="T72" s="16" t="n"/>
      <c r="U72" s="15" t="n"/>
      <c r="V72" s="28" t="n"/>
      <c r="W72" s="18">
        <f>IF(OR($G72="",$V72=""),"",IFERROR($V72-$G72,""))</f>
        <v/>
      </c>
      <c r="X72" s="23">
        <f>IFERROR(IF($A72="","",IF(OR($F72="",$G72="",$U72=""),"Check required fields",IF(OR($G72&lt;$F72,AND($V72&lt;&gt;"",$V72&lt;$G72)),"Check dates",IF(AND($L72&lt;&gt;"",$L72&gt;Assumptions!$B$6),"Check labor",IF(AND($R72&lt;&gt;"",$R72&gt;Assumptions!$B$7),"Review cost",IF(AND(OR($U72="Resolved",$U72="Closed"),$V72=""),"Check resolved date",IF(AND(OR($U72="Open",$U72="Scheduled",$U72="Monitoring"),TODAY()-$G72&gt;Assumptions!$B$4),"Review aging",""))))))),"Check entry")</f>
        <v/>
      </c>
    </row>
    <row r="73" ht="34" customHeight="1">
      <c r="A73" s="15" t="n"/>
      <c r="B73" s="15" t="n"/>
      <c r="C73" s="16" t="n"/>
      <c r="D73" s="16" t="n"/>
      <c r="E73" s="15" t="n"/>
      <c r="F73" s="28" t="n"/>
      <c r="G73" s="28" t="n"/>
      <c r="H73" s="18">
        <f>IF(OR($F73="",$G73=""),"",IFERROR($G73-$F73,""))</f>
        <v/>
      </c>
      <c r="I73" s="16" t="n"/>
      <c r="J73" s="15" t="n"/>
      <c r="K73" s="15" t="n"/>
      <c r="L73" s="19" t="n"/>
      <c r="M73" s="20">
        <f>IF(OR($A73="",$L73=""),"",IFERROR($L73*Assumptions!$B$5,""))</f>
        <v/>
      </c>
      <c r="N73" s="21" t="n"/>
      <c r="O73" s="15" t="n"/>
      <c r="P73" s="22" t="n"/>
      <c r="Q73" s="22" t="n"/>
      <c r="R73" s="20">
        <f>IF($A73="","",IF(COUNT($M73,$P73,$Q73)=0,"",IFERROR(SUM($M73,$P73,$Q73),"")))</f>
        <v/>
      </c>
      <c r="S73" s="22" t="n"/>
      <c r="T73" s="16" t="n"/>
      <c r="U73" s="15" t="n"/>
      <c r="V73" s="28" t="n"/>
      <c r="W73" s="18">
        <f>IF(OR($G73="",$V73=""),"",IFERROR($V73-$G73,""))</f>
        <v/>
      </c>
      <c r="X73" s="23">
        <f>IFERROR(IF($A73="","",IF(OR($F73="",$G73="",$U73=""),"Check required fields",IF(OR($G73&lt;$F73,AND($V73&lt;&gt;"",$V73&lt;$G73)),"Check dates",IF(AND($L73&lt;&gt;"",$L73&gt;Assumptions!$B$6),"Check labor",IF(AND($R73&lt;&gt;"",$R73&gt;Assumptions!$B$7),"Review cost",IF(AND(OR($U73="Resolved",$U73="Closed"),$V73=""),"Check resolved date",IF(AND(OR($U73="Open",$U73="Scheduled",$U73="Monitoring"),TODAY()-$G73&gt;Assumptions!$B$4),"Review aging",""))))))),"Check entry")</f>
        <v/>
      </c>
    </row>
    <row r="74" ht="34" customHeight="1">
      <c r="A74" s="15" t="n"/>
      <c r="B74" s="15" t="n"/>
      <c r="C74" s="16" t="n"/>
      <c r="D74" s="16" t="n"/>
      <c r="E74" s="15" t="n"/>
      <c r="F74" s="28" t="n"/>
      <c r="G74" s="28" t="n"/>
      <c r="H74" s="18">
        <f>IF(OR($F74="",$G74=""),"",IFERROR($G74-$F74,""))</f>
        <v/>
      </c>
      <c r="I74" s="16" t="n"/>
      <c r="J74" s="15" t="n"/>
      <c r="K74" s="15" t="n"/>
      <c r="L74" s="19" t="n"/>
      <c r="M74" s="20">
        <f>IF(OR($A74="",$L74=""),"",IFERROR($L74*Assumptions!$B$5,""))</f>
        <v/>
      </c>
      <c r="N74" s="21" t="n"/>
      <c r="O74" s="15" t="n"/>
      <c r="P74" s="22" t="n"/>
      <c r="Q74" s="22" t="n"/>
      <c r="R74" s="20">
        <f>IF($A74="","",IF(COUNT($M74,$P74,$Q74)=0,"",IFERROR(SUM($M74,$P74,$Q74),"")))</f>
        <v/>
      </c>
      <c r="S74" s="22" t="n"/>
      <c r="T74" s="16" t="n"/>
      <c r="U74" s="15" t="n"/>
      <c r="V74" s="28" t="n"/>
      <c r="W74" s="18">
        <f>IF(OR($G74="",$V74=""),"",IFERROR($V74-$G74,""))</f>
        <v/>
      </c>
      <c r="X74" s="23">
        <f>IFERROR(IF($A74="","",IF(OR($F74="",$G74="",$U74=""),"Check required fields",IF(OR($G74&lt;$F74,AND($V74&lt;&gt;"",$V74&lt;$G74)),"Check dates",IF(AND($L74&lt;&gt;"",$L74&gt;Assumptions!$B$6),"Check labor",IF(AND($R74&lt;&gt;"",$R74&gt;Assumptions!$B$7),"Review cost",IF(AND(OR($U74="Resolved",$U74="Closed"),$V74=""),"Check resolved date",IF(AND(OR($U74="Open",$U74="Scheduled",$U74="Monitoring"),TODAY()-$G74&gt;Assumptions!$B$4),"Review aging",""))))))),"Check entry")</f>
        <v/>
      </c>
    </row>
    <row r="75" ht="34" customHeight="1">
      <c r="A75" s="15" t="n"/>
      <c r="B75" s="15" t="n"/>
      <c r="C75" s="16" t="n"/>
      <c r="D75" s="16" t="n"/>
      <c r="E75" s="15" t="n"/>
      <c r="F75" s="28" t="n"/>
      <c r="G75" s="28" t="n"/>
      <c r="H75" s="18">
        <f>IF(OR($F75="",$G75=""),"",IFERROR($G75-$F75,""))</f>
        <v/>
      </c>
      <c r="I75" s="16" t="n"/>
      <c r="J75" s="15" t="n"/>
      <c r="K75" s="15" t="n"/>
      <c r="L75" s="19" t="n"/>
      <c r="M75" s="20">
        <f>IF(OR($A75="",$L75=""),"",IFERROR($L75*Assumptions!$B$5,""))</f>
        <v/>
      </c>
      <c r="N75" s="21" t="n"/>
      <c r="O75" s="15" t="n"/>
      <c r="P75" s="22" t="n"/>
      <c r="Q75" s="22" t="n"/>
      <c r="R75" s="20">
        <f>IF($A75="","",IF(COUNT($M75,$P75,$Q75)=0,"",IFERROR(SUM($M75,$P75,$Q75),"")))</f>
        <v/>
      </c>
      <c r="S75" s="22" t="n"/>
      <c r="T75" s="16" t="n"/>
      <c r="U75" s="15" t="n"/>
      <c r="V75" s="28" t="n"/>
      <c r="W75" s="18">
        <f>IF(OR($G75="",$V75=""),"",IFERROR($V75-$G75,""))</f>
        <v/>
      </c>
      <c r="X75" s="23">
        <f>IFERROR(IF($A75="","",IF(OR($F75="",$G75="",$U75=""),"Check required fields",IF(OR($G75&lt;$F75,AND($V75&lt;&gt;"",$V75&lt;$G75)),"Check dates",IF(AND($L75&lt;&gt;"",$L75&gt;Assumptions!$B$6),"Check labor",IF(AND($R75&lt;&gt;"",$R75&gt;Assumptions!$B$7),"Review cost",IF(AND(OR($U75="Resolved",$U75="Closed"),$V75=""),"Check resolved date",IF(AND(OR($U75="Open",$U75="Scheduled",$U75="Monitoring"),TODAY()-$G75&gt;Assumptions!$B$4),"Review aging",""))))))),"Check entry")</f>
        <v/>
      </c>
    </row>
    <row r="76" ht="34" customHeight="1">
      <c r="A76" s="15" t="n"/>
      <c r="B76" s="15" t="n"/>
      <c r="C76" s="16" t="n"/>
      <c r="D76" s="16" t="n"/>
      <c r="E76" s="15" t="n"/>
      <c r="F76" s="28" t="n"/>
      <c r="G76" s="28" t="n"/>
      <c r="H76" s="18">
        <f>IF(OR($F76="",$G76=""),"",IFERROR($G76-$F76,""))</f>
        <v/>
      </c>
      <c r="I76" s="16" t="n"/>
      <c r="J76" s="15" t="n"/>
      <c r="K76" s="15" t="n"/>
      <c r="L76" s="19" t="n"/>
      <c r="M76" s="20">
        <f>IF(OR($A76="",$L76=""),"",IFERROR($L76*Assumptions!$B$5,""))</f>
        <v/>
      </c>
      <c r="N76" s="21" t="n"/>
      <c r="O76" s="15" t="n"/>
      <c r="P76" s="22" t="n"/>
      <c r="Q76" s="22" t="n"/>
      <c r="R76" s="20">
        <f>IF($A76="","",IF(COUNT($M76,$P76,$Q76)=0,"",IFERROR(SUM($M76,$P76,$Q76),"")))</f>
        <v/>
      </c>
      <c r="S76" s="22" t="n"/>
      <c r="T76" s="16" t="n"/>
      <c r="U76" s="15" t="n"/>
      <c r="V76" s="28" t="n"/>
      <c r="W76" s="18">
        <f>IF(OR($G76="",$V76=""),"",IFERROR($V76-$G76,""))</f>
        <v/>
      </c>
      <c r="X76" s="23">
        <f>IFERROR(IF($A76="","",IF(OR($F76="",$G76="",$U76=""),"Check required fields",IF(OR($G76&lt;$F76,AND($V76&lt;&gt;"",$V76&lt;$G76)),"Check dates",IF(AND($L76&lt;&gt;"",$L76&gt;Assumptions!$B$6),"Check labor",IF(AND($R76&lt;&gt;"",$R76&gt;Assumptions!$B$7),"Review cost",IF(AND(OR($U76="Resolved",$U76="Closed"),$V76=""),"Check resolved date",IF(AND(OR($U76="Open",$U76="Scheduled",$U76="Monitoring"),TODAY()-$G76&gt;Assumptions!$B$4),"Review aging",""))))))),"Check entry")</f>
        <v/>
      </c>
    </row>
    <row r="77" ht="34" customHeight="1">
      <c r="A77" s="15" t="n"/>
      <c r="B77" s="15" t="n"/>
      <c r="C77" s="16" t="n"/>
      <c r="D77" s="16" t="n"/>
      <c r="E77" s="15" t="n"/>
      <c r="F77" s="28" t="n"/>
      <c r="G77" s="28" t="n"/>
      <c r="H77" s="18">
        <f>IF(OR($F77="",$G77=""),"",IFERROR($G77-$F77,""))</f>
        <v/>
      </c>
      <c r="I77" s="16" t="n"/>
      <c r="J77" s="15" t="n"/>
      <c r="K77" s="15" t="n"/>
      <c r="L77" s="19" t="n"/>
      <c r="M77" s="20">
        <f>IF(OR($A77="",$L77=""),"",IFERROR($L77*Assumptions!$B$5,""))</f>
        <v/>
      </c>
      <c r="N77" s="21" t="n"/>
      <c r="O77" s="15" t="n"/>
      <c r="P77" s="22" t="n"/>
      <c r="Q77" s="22" t="n"/>
      <c r="R77" s="20">
        <f>IF($A77="","",IF(COUNT($M77,$P77,$Q77)=0,"",IFERROR(SUM($M77,$P77,$Q77),"")))</f>
        <v/>
      </c>
      <c r="S77" s="22" t="n"/>
      <c r="T77" s="16" t="n"/>
      <c r="U77" s="15" t="n"/>
      <c r="V77" s="28" t="n"/>
      <c r="W77" s="18">
        <f>IF(OR($G77="",$V77=""),"",IFERROR($V77-$G77,""))</f>
        <v/>
      </c>
      <c r="X77" s="23">
        <f>IFERROR(IF($A77="","",IF(OR($F77="",$G77="",$U77=""),"Check required fields",IF(OR($G77&lt;$F77,AND($V77&lt;&gt;"",$V77&lt;$G77)),"Check dates",IF(AND($L77&lt;&gt;"",$L77&gt;Assumptions!$B$6),"Check labor",IF(AND($R77&lt;&gt;"",$R77&gt;Assumptions!$B$7),"Review cost",IF(AND(OR($U77="Resolved",$U77="Closed"),$V77=""),"Check resolved date",IF(AND(OR($U77="Open",$U77="Scheduled",$U77="Monitoring"),TODAY()-$G77&gt;Assumptions!$B$4),"Review aging",""))))))),"Check entry")</f>
        <v/>
      </c>
    </row>
    <row r="78" ht="34" customHeight="1">
      <c r="A78" s="15" t="n"/>
      <c r="B78" s="15" t="n"/>
      <c r="C78" s="16" t="n"/>
      <c r="D78" s="16" t="n"/>
      <c r="E78" s="15" t="n"/>
      <c r="F78" s="28" t="n"/>
      <c r="G78" s="28" t="n"/>
      <c r="H78" s="18">
        <f>IF(OR($F78="",$G78=""),"",IFERROR($G78-$F78,""))</f>
        <v/>
      </c>
      <c r="I78" s="16" t="n"/>
      <c r="J78" s="15" t="n"/>
      <c r="K78" s="15" t="n"/>
      <c r="L78" s="19" t="n"/>
      <c r="M78" s="20">
        <f>IF(OR($A78="",$L78=""),"",IFERROR($L78*Assumptions!$B$5,""))</f>
        <v/>
      </c>
      <c r="N78" s="21" t="n"/>
      <c r="O78" s="15" t="n"/>
      <c r="P78" s="22" t="n"/>
      <c r="Q78" s="22" t="n"/>
      <c r="R78" s="20">
        <f>IF($A78="","",IF(COUNT($M78,$P78,$Q78)=0,"",IFERROR(SUM($M78,$P78,$Q78),"")))</f>
        <v/>
      </c>
      <c r="S78" s="22" t="n"/>
      <c r="T78" s="16" t="n"/>
      <c r="U78" s="15" t="n"/>
      <c r="V78" s="28" t="n"/>
      <c r="W78" s="18">
        <f>IF(OR($G78="",$V78=""),"",IFERROR($V78-$G78,""))</f>
        <v/>
      </c>
      <c r="X78" s="23">
        <f>IFERROR(IF($A78="","",IF(OR($F78="",$G78="",$U78=""),"Check required fields",IF(OR($G78&lt;$F78,AND($V78&lt;&gt;"",$V78&lt;$G78)),"Check dates",IF(AND($L78&lt;&gt;"",$L78&gt;Assumptions!$B$6),"Check labor",IF(AND($R78&lt;&gt;"",$R78&gt;Assumptions!$B$7),"Review cost",IF(AND(OR($U78="Resolved",$U78="Closed"),$V78=""),"Check resolved date",IF(AND(OR($U78="Open",$U78="Scheduled",$U78="Monitoring"),TODAY()-$G78&gt;Assumptions!$B$4),"Review aging",""))))))),"Check entry")</f>
        <v/>
      </c>
    </row>
    <row r="79" ht="34" customHeight="1">
      <c r="A79" s="15" t="n"/>
      <c r="B79" s="15" t="n"/>
      <c r="C79" s="16" t="n"/>
      <c r="D79" s="16" t="n"/>
      <c r="E79" s="15" t="n"/>
      <c r="F79" s="28" t="n"/>
      <c r="G79" s="28" t="n"/>
      <c r="H79" s="18">
        <f>IF(OR($F79="",$G79=""),"",IFERROR($G79-$F79,""))</f>
        <v/>
      </c>
      <c r="I79" s="16" t="n"/>
      <c r="J79" s="15" t="n"/>
      <c r="K79" s="15" t="n"/>
      <c r="L79" s="19" t="n"/>
      <c r="M79" s="20">
        <f>IF(OR($A79="",$L79=""),"",IFERROR($L79*Assumptions!$B$5,""))</f>
        <v/>
      </c>
      <c r="N79" s="21" t="n"/>
      <c r="O79" s="15" t="n"/>
      <c r="P79" s="22" t="n"/>
      <c r="Q79" s="22" t="n"/>
      <c r="R79" s="20">
        <f>IF($A79="","",IF(COUNT($M79,$P79,$Q79)=0,"",IFERROR(SUM($M79,$P79,$Q79),"")))</f>
        <v/>
      </c>
      <c r="S79" s="22" t="n"/>
      <c r="T79" s="16" t="n"/>
      <c r="U79" s="15" t="n"/>
      <c r="V79" s="28" t="n"/>
      <c r="W79" s="18">
        <f>IF(OR($G79="",$V79=""),"",IFERROR($V79-$G79,""))</f>
        <v/>
      </c>
      <c r="X79" s="23">
        <f>IFERROR(IF($A79="","",IF(OR($F79="",$G79="",$U79=""),"Check required fields",IF(OR($G79&lt;$F79,AND($V79&lt;&gt;"",$V79&lt;$G79)),"Check dates",IF(AND($L79&lt;&gt;"",$L79&gt;Assumptions!$B$6),"Check labor",IF(AND($R79&lt;&gt;"",$R79&gt;Assumptions!$B$7),"Review cost",IF(AND(OR($U79="Resolved",$U79="Closed"),$V79=""),"Check resolved date",IF(AND(OR($U79="Open",$U79="Scheduled",$U79="Monitoring"),TODAY()-$G79&gt;Assumptions!$B$4),"Review aging",""))))))),"Check entry")</f>
        <v/>
      </c>
    </row>
    <row r="80" ht="34" customHeight="1">
      <c r="A80" s="15" t="n"/>
      <c r="B80" s="15" t="n"/>
      <c r="C80" s="16" t="n"/>
      <c r="D80" s="16" t="n"/>
      <c r="E80" s="15" t="n"/>
      <c r="F80" s="28" t="n"/>
      <c r="G80" s="28" t="n"/>
      <c r="H80" s="18">
        <f>IF(OR($F80="",$G80=""),"",IFERROR($G80-$F80,""))</f>
        <v/>
      </c>
      <c r="I80" s="16" t="n"/>
      <c r="J80" s="15" t="n"/>
      <c r="K80" s="15" t="n"/>
      <c r="L80" s="19" t="n"/>
      <c r="M80" s="20">
        <f>IF(OR($A80="",$L80=""),"",IFERROR($L80*Assumptions!$B$5,""))</f>
        <v/>
      </c>
      <c r="N80" s="21" t="n"/>
      <c r="O80" s="15" t="n"/>
      <c r="P80" s="22" t="n"/>
      <c r="Q80" s="22" t="n"/>
      <c r="R80" s="20">
        <f>IF($A80="","",IF(COUNT($M80,$P80,$Q80)=0,"",IFERROR(SUM($M80,$P80,$Q80),"")))</f>
        <v/>
      </c>
      <c r="S80" s="22" t="n"/>
      <c r="T80" s="16" t="n"/>
      <c r="U80" s="15" t="n"/>
      <c r="V80" s="28" t="n"/>
      <c r="W80" s="18">
        <f>IF(OR($G80="",$V80=""),"",IFERROR($V80-$G80,""))</f>
        <v/>
      </c>
      <c r="X80" s="23">
        <f>IFERROR(IF($A80="","",IF(OR($F80="",$G80="",$U80=""),"Check required fields",IF(OR($G80&lt;$F80,AND($V80&lt;&gt;"",$V80&lt;$G80)),"Check dates",IF(AND($L80&lt;&gt;"",$L80&gt;Assumptions!$B$6),"Check labor",IF(AND($R80&lt;&gt;"",$R80&gt;Assumptions!$B$7),"Review cost",IF(AND(OR($U80="Resolved",$U80="Closed"),$V80=""),"Check resolved date",IF(AND(OR($U80="Open",$U80="Scheduled",$U80="Monitoring"),TODAY()-$G80&gt;Assumptions!$B$4),"Review aging",""))))))),"Check entry")</f>
        <v/>
      </c>
    </row>
    <row r="81" ht="34" customHeight="1">
      <c r="A81" s="15" t="n"/>
      <c r="B81" s="15" t="n"/>
      <c r="C81" s="16" t="n"/>
      <c r="D81" s="16" t="n"/>
      <c r="E81" s="15" t="n"/>
      <c r="F81" s="28" t="n"/>
      <c r="G81" s="28" t="n"/>
      <c r="H81" s="18">
        <f>IF(OR($F81="",$G81=""),"",IFERROR($G81-$F81,""))</f>
        <v/>
      </c>
      <c r="I81" s="16" t="n"/>
      <c r="J81" s="15" t="n"/>
      <c r="K81" s="15" t="n"/>
      <c r="L81" s="19" t="n"/>
      <c r="M81" s="20">
        <f>IF(OR($A81="",$L81=""),"",IFERROR($L81*Assumptions!$B$5,""))</f>
        <v/>
      </c>
      <c r="N81" s="21" t="n"/>
      <c r="O81" s="15" t="n"/>
      <c r="P81" s="22" t="n"/>
      <c r="Q81" s="22" t="n"/>
      <c r="R81" s="20">
        <f>IF($A81="","",IF(COUNT($M81,$P81,$Q81)=0,"",IFERROR(SUM($M81,$P81,$Q81),"")))</f>
        <v/>
      </c>
      <c r="S81" s="22" t="n"/>
      <c r="T81" s="16" t="n"/>
      <c r="U81" s="15" t="n"/>
      <c r="V81" s="28" t="n"/>
      <c r="W81" s="18">
        <f>IF(OR($G81="",$V81=""),"",IFERROR($V81-$G81,""))</f>
        <v/>
      </c>
      <c r="X81" s="23">
        <f>IFERROR(IF($A81="","",IF(OR($F81="",$G81="",$U81=""),"Check required fields",IF(OR($G81&lt;$F81,AND($V81&lt;&gt;"",$V81&lt;$G81)),"Check dates",IF(AND($L81&lt;&gt;"",$L81&gt;Assumptions!$B$6),"Check labor",IF(AND($R81&lt;&gt;"",$R81&gt;Assumptions!$B$7),"Review cost",IF(AND(OR($U81="Resolved",$U81="Closed"),$V81=""),"Check resolved date",IF(AND(OR($U81="Open",$U81="Scheduled",$U81="Monitoring"),TODAY()-$G81&gt;Assumptions!$B$4),"Review aging",""))))))),"Check entry")</f>
        <v/>
      </c>
    </row>
    <row r="82" ht="34" customHeight="1">
      <c r="A82" s="15" t="n"/>
      <c r="B82" s="15" t="n"/>
      <c r="C82" s="16" t="n"/>
      <c r="D82" s="16" t="n"/>
      <c r="E82" s="15" t="n"/>
      <c r="F82" s="28" t="n"/>
      <c r="G82" s="28" t="n"/>
      <c r="H82" s="18">
        <f>IF(OR($F82="",$G82=""),"",IFERROR($G82-$F82,""))</f>
        <v/>
      </c>
      <c r="I82" s="16" t="n"/>
      <c r="J82" s="15" t="n"/>
      <c r="K82" s="15" t="n"/>
      <c r="L82" s="19" t="n"/>
      <c r="M82" s="20">
        <f>IF(OR($A82="",$L82=""),"",IFERROR($L82*Assumptions!$B$5,""))</f>
        <v/>
      </c>
      <c r="N82" s="21" t="n"/>
      <c r="O82" s="15" t="n"/>
      <c r="P82" s="22" t="n"/>
      <c r="Q82" s="22" t="n"/>
      <c r="R82" s="20">
        <f>IF($A82="","",IF(COUNT($M82,$P82,$Q82)=0,"",IFERROR(SUM($M82,$P82,$Q82),"")))</f>
        <v/>
      </c>
      <c r="S82" s="22" t="n"/>
      <c r="T82" s="16" t="n"/>
      <c r="U82" s="15" t="n"/>
      <c r="V82" s="28" t="n"/>
      <c r="W82" s="18">
        <f>IF(OR($G82="",$V82=""),"",IFERROR($V82-$G82,""))</f>
        <v/>
      </c>
      <c r="X82" s="23">
        <f>IFERROR(IF($A82="","",IF(OR($F82="",$G82="",$U82=""),"Check required fields",IF(OR($G82&lt;$F82,AND($V82&lt;&gt;"",$V82&lt;$G82)),"Check dates",IF(AND($L82&lt;&gt;"",$L82&gt;Assumptions!$B$6),"Check labor",IF(AND($R82&lt;&gt;"",$R82&gt;Assumptions!$B$7),"Review cost",IF(AND(OR($U82="Resolved",$U82="Closed"),$V82=""),"Check resolved date",IF(AND(OR($U82="Open",$U82="Scheduled",$U82="Monitoring"),TODAY()-$G82&gt;Assumptions!$B$4),"Review aging",""))))))),"Check entry")</f>
        <v/>
      </c>
    </row>
    <row r="83" ht="34" customHeight="1">
      <c r="A83" s="15" t="n"/>
      <c r="B83" s="15" t="n"/>
      <c r="C83" s="16" t="n"/>
      <c r="D83" s="16" t="n"/>
      <c r="E83" s="15" t="n"/>
      <c r="F83" s="28" t="n"/>
      <c r="G83" s="28" t="n"/>
      <c r="H83" s="18">
        <f>IF(OR($F83="",$G83=""),"",IFERROR($G83-$F83,""))</f>
        <v/>
      </c>
      <c r="I83" s="16" t="n"/>
      <c r="J83" s="15" t="n"/>
      <c r="K83" s="15" t="n"/>
      <c r="L83" s="19" t="n"/>
      <c r="M83" s="20">
        <f>IF(OR($A83="",$L83=""),"",IFERROR($L83*Assumptions!$B$5,""))</f>
        <v/>
      </c>
      <c r="N83" s="21" t="n"/>
      <c r="O83" s="15" t="n"/>
      <c r="P83" s="22" t="n"/>
      <c r="Q83" s="22" t="n"/>
      <c r="R83" s="20">
        <f>IF($A83="","",IF(COUNT($M83,$P83,$Q83)=0,"",IFERROR(SUM($M83,$P83,$Q83),"")))</f>
        <v/>
      </c>
      <c r="S83" s="22" t="n"/>
      <c r="T83" s="16" t="n"/>
      <c r="U83" s="15" t="n"/>
      <c r="V83" s="28" t="n"/>
      <c r="W83" s="18">
        <f>IF(OR($G83="",$V83=""),"",IFERROR($V83-$G83,""))</f>
        <v/>
      </c>
      <c r="X83" s="23">
        <f>IFERROR(IF($A83="","",IF(OR($F83="",$G83="",$U83=""),"Check required fields",IF(OR($G83&lt;$F83,AND($V83&lt;&gt;"",$V83&lt;$G83)),"Check dates",IF(AND($L83&lt;&gt;"",$L83&gt;Assumptions!$B$6),"Check labor",IF(AND($R83&lt;&gt;"",$R83&gt;Assumptions!$B$7),"Review cost",IF(AND(OR($U83="Resolved",$U83="Closed"),$V83=""),"Check resolved date",IF(AND(OR($U83="Open",$U83="Scheduled",$U83="Monitoring"),TODAY()-$G83&gt;Assumptions!$B$4),"Review aging",""))))))),"Check entry")</f>
        <v/>
      </c>
    </row>
    <row r="84" ht="34" customHeight="1">
      <c r="A84" s="15" t="n"/>
      <c r="B84" s="15" t="n"/>
      <c r="C84" s="16" t="n"/>
      <c r="D84" s="16" t="n"/>
      <c r="E84" s="15" t="n"/>
      <c r="F84" s="28" t="n"/>
      <c r="G84" s="28" t="n"/>
      <c r="H84" s="18">
        <f>IF(OR($F84="",$G84=""),"",IFERROR($G84-$F84,""))</f>
        <v/>
      </c>
      <c r="I84" s="16" t="n"/>
      <c r="J84" s="15" t="n"/>
      <c r="K84" s="15" t="n"/>
      <c r="L84" s="19" t="n"/>
      <c r="M84" s="20">
        <f>IF(OR($A84="",$L84=""),"",IFERROR($L84*Assumptions!$B$5,""))</f>
        <v/>
      </c>
      <c r="N84" s="21" t="n"/>
      <c r="O84" s="15" t="n"/>
      <c r="P84" s="22" t="n"/>
      <c r="Q84" s="22" t="n"/>
      <c r="R84" s="20">
        <f>IF($A84="","",IF(COUNT($M84,$P84,$Q84)=0,"",IFERROR(SUM($M84,$P84,$Q84),"")))</f>
        <v/>
      </c>
      <c r="S84" s="22" t="n"/>
      <c r="T84" s="16" t="n"/>
      <c r="U84" s="15" t="n"/>
      <c r="V84" s="28" t="n"/>
      <c r="W84" s="18">
        <f>IF(OR($G84="",$V84=""),"",IFERROR($V84-$G84,""))</f>
        <v/>
      </c>
      <c r="X84" s="23">
        <f>IFERROR(IF($A84="","",IF(OR($F84="",$G84="",$U84=""),"Check required fields",IF(OR($G84&lt;$F84,AND($V84&lt;&gt;"",$V84&lt;$G84)),"Check dates",IF(AND($L84&lt;&gt;"",$L84&gt;Assumptions!$B$6),"Check labor",IF(AND($R84&lt;&gt;"",$R84&gt;Assumptions!$B$7),"Review cost",IF(AND(OR($U84="Resolved",$U84="Closed"),$V84=""),"Check resolved date",IF(AND(OR($U84="Open",$U84="Scheduled",$U84="Monitoring"),TODAY()-$G84&gt;Assumptions!$B$4),"Review aging",""))))))),"Check entry")</f>
        <v/>
      </c>
    </row>
    <row r="85" ht="34" customHeight="1">
      <c r="A85" s="15" t="n"/>
      <c r="B85" s="15" t="n"/>
      <c r="C85" s="16" t="n"/>
      <c r="D85" s="16" t="n"/>
      <c r="E85" s="15" t="n"/>
      <c r="F85" s="28" t="n"/>
      <c r="G85" s="28" t="n"/>
      <c r="H85" s="18">
        <f>IF(OR($F85="",$G85=""),"",IFERROR($G85-$F85,""))</f>
        <v/>
      </c>
      <c r="I85" s="16" t="n"/>
      <c r="J85" s="15" t="n"/>
      <c r="K85" s="15" t="n"/>
      <c r="L85" s="19" t="n"/>
      <c r="M85" s="20">
        <f>IF(OR($A85="",$L85=""),"",IFERROR($L85*Assumptions!$B$5,""))</f>
        <v/>
      </c>
      <c r="N85" s="21" t="n"/>
      <c r="O85" s="15" t="n"/>
      <c r="P85" s="22" t="n"/>
      <c r="Q85" s="22" t="n"/>
      <c r="R85" s="20">
        <f>IF($A85="","",IF(COUNT($M85,$P85,$Q85)=0,"",IFERROR(SUM($M85,$P85,$Q85),"")))</f>
        <v/>
      </c>
      <c r="S85" s="22" t="n"/>
      <c r="T85" s="16" t="n"/>
      <c r="U85" s="15" t="n"/>
      <c r="V85" s="28" t="n"/>
      <c r="W85" s="18">
        <f>IF(OR($G85="",$V85=""),"",IFERROR($V85-$G85,""))</f>
        <v/>
      </c>
      <c r="X85" s="23">
        <f>IFERROR(IF($A85="","",IF(OR($F85="",$G85="",$U85=""),"Check required fields",IF(OR($G85&lt;$F85,AND($V85&lt;&gt;"",$V85&lt;$G85)),"Check dates",IF(AND($L85&lt;&gt;"",$L85&gt;Assumptions!$B$6),"Check labor",IF(AND($R85&lt;&gt;"",$R85&gt;Assumptions!$B$7),"Review cost",IF(AND(OR($U85="Resolved",$U85="Closed"),$V85=""),"Check resolved date",IF(AND(OR($U85="Open",$U85="Scheduled",$U85="Monitoring"),TODAY()-$G85&gt;Assumptions!$B$4),"Review aging",""))))))),"Check entry")</f>
        <v/>
      </c>
    </row>
    <row r="86" ht="34" customHeight="1">
      <c r="A86" s="15" t="n"/>
      <c r="B86" s="15" t="n"/>
      <c r="C86" s="16" t="n"/>
      <c r="D86" s="16" t="n"/>
      <c r="E86" s="15" t="n"/>
      <c r="F86" s="28" t="n"/>
      <c r="G86" s="28" t="n"/>
      <c r="H86" s="18">
        <f>IF(OR($F86="",$G86=""),"",IFERROR($G86-$F86,""))</f>
        <v/>
      </c>
      <c r="I86" s="16" t="n"/>
      <c r="J86" s="15" t="n"/>
      <c r="K86" s="15" t="n"/>
      <c r="L86" s="19" t="n"/>
      <c r="M86" s="20">
        <f>IF(OR($A86="",$L86=""),"",IFERROR($L86*Assumptions!$B$5,""))</f>
        <v/>
      </c>
      <c r="N86" s="21" t="n"/>
      <c r="O86" s="15" t="n"/>
      <c r="P86" s="22" t="n"/>
      <c r="Q86" s="22" t="n"/>
      <c r="R86" s="20">
        <f>IF($A86="","",IF(COUNT($M86,$P86,$Q86)=0,"",IFERROR(SUM($M86,$P86,$Q86),"")))</f>
        <v/>
      </c>
      <c r="S86" s="22" t="n"/>
      <c r="T86" s="16" t="n"/>
      <c r="U86" s="15" t="n"/>
      <c r="V86" s="28" t="n"/>
      <c r="W86" s="18">
        <f>IF(OR($G86="",$V86=""),"",IFERROR($V86-$G86,""))</f>
        <v/>
      </c>
      <c r="X86" s="23">
        <f>IFERROR(IF($A86="","",IF(OR($F86="",$G86="",$U86=""),"Check required fields",IF(OR($G86&lt;$F86,AND($V86&lt;&gt;"",$V86&lt;$G86)),"Check dates",IF(AND($L86&lt;&gt;"",$L86&gt;Assumptions!$B$6),"Check labor",IF(AND($R86&lt;&gt;"",$R86&gt;Assumptions!$B$7),"Review cost",IF(AND(OR($U86="Resolved",$U86="Closed"),$V86=""),"Check resolved date",IF(AND(OR($U86="Open",$U86="Scheduled",$U86="Monitoring"),TODAY()-$G86&gt;Assumptions!$B$4),"Review aging",""))))))),"Check entry")</f>
        <v/>
      </c>
    </row>
    <row r="87" ht="34" customHeight="1">
      <c r="A87" s="15" t="n"/>
      <c r="B87" s="15" t="n"/>
      <c r="C87" s="16" t="n"/>
      <c r="D87" s="16" t="n"/>
      <c r="E87" s="15" t="n"/>
      <c r="F87" s="28" t="n"/>
      <c r="G87" s="28" t="n"/>
      <c r="H87" s="18">
        <f>IF(OR($F87="",$G87=""),"",IFERROR($G87-$F87,""))</f>
        <v/>
      </c>
      <c r="I87" s="16" t="n"/>
      <c r="J87" s="15" t="n"/>
      <c r="K87" s="15" t="n"/>
      <c r="L87" s="19" t="n"/>
      <c r="M87" s="20">
        <f>IF(OR($A87="",$L87=""),"",IFERROR($L87*Assumptions!$B$5,""))</f>
        <v/>
      </c>
      <c r="N87" s="21" t="n"/>
      <c r="O87" s="15" t="n"/>
      <c r="P87" s="22" t="n"/>
      <c r="Q87" s="22" t="n"/>
      <c r="R87" s="20">
        <f>IF($A87="","",IF(COUNT($M87,$P87,$Q87)=0,"",IFERROR(SUM($M87,$P87,$Q87),"")))</f>
        <v/>
      </c>
      <c r="S87" s="22" t="n"/>
      <c r="T87" s="16" t="n"/>
      <c r="U87" s="15" t="n"/>
      <c r="V87" s="28" t="n"/>
      <c r="W87" s="18">
        <f>IF(OR($G87="",$V87=""),"",IFERROR($V87-$G87,""))</f>
        <v/>
      </c>
      <c r="X87" s="23">
        <f>IFERROR(IF($A87="","",IF(OR($F87="",$G87="",$U87=""),"Check required fields",IF(OR($G87&lt;$F87,AND($V87&lt;&gt;"",$V87&lt;$G87)),"Check dates",IF(AND($L87&lt;&gt;"",$L87&gt;Assumptions!$B$6),"Check labor",IF(AND($R87&lt;&gt;"",$R87&gt;Assumptions!$B$7),"Review cost",IF(AND(OR($U87="Resolved",$U87="Closed"),$V87=""),"Check resolved date",IF(AND(OR($U87="Open",$U87="Scheduled",$U87="Monitoring"),TODAY()-$G87&gt;Assumptions!$B$4),"Review aging",""))))))),"Check entry")</f>
        <v/>
      </c>
    </row>
    <row r="88" ht="34" customHeight="1">
      <c r="A88" s="15" t="n"/>
      <c r="B88" s="15" t="n"/>
      <c r="C88" s="16" t="n"/>
      <c r="D88" s="16" t="n"/>
      <c r="E88" s="15" t="n"/>
      <c r="F88" s="28" t="n"/>
      <c r="G88" s="28" t="n"/>
      <c r="H88" s="18">
        <f>IF(OR($F88="",$G88=""),"",IFERROR($G88-$F88,""))</f>
        <v/>
      </c>
      <c r="I88" s="16" t="n"/>
      <c r="J88" s="15" t="n"/>
      <c r="K88" s="15" t="n"/>
      <c r="L88" s="19" t="n"/>
      <c r="M88" s="20">
        <f>IF(OR($A88="",$L88=""),"",IFERROR($L88*Assumptions!$B$5,""))</f>
        <v/>
      </c>
      <c r="N88" s="21" t="n"/>
      <c r="O88" s="15" t="n"/>
      <c r="P88" s="22" t="n"/>
      <c r="Q88" s="22" t="n"/>
      <c r="R88" s="20">
        <f>IF($A88="","",IF(COUNT($M88,$P88,$Q88)=0,"",IFERROR(SUM($M88,$P88,$Q88),"")))</f>
        <v/>
      </c>
      <c r="S88" s="22" t="n"/>
      <c r="T88" s="16" t="n"/>
      <c r="U88" s="15" t="n"/>
      <c r="V88" s="28" t="n"/>
      <c r="W88" s="18">
        <f>IF(OR($G88="",$V88=""),"",IFERROR($V88-$G88,""))</f>
        <v/>
      </c>
      <c r="X88" s="23">
        <f>IFERROR(IF($A88="","",IF(OR($F88="",$G88="",$U88=""),"Check required fields",IF(OR($G88&lt;$F88,AND($V88&lt;&gt;"",$V88&lt;$G88)),"Check dates",IF(AND($L88&lt;&gt;"",$L88&gt;Assumptions!$B$6),"Check labor",IF(AND($R88&lt;&gt;"",$R88&gt;Assumptions!$B$7),"Review cost",IF(AND(OR($U88="Resolved",$U88="Closed"),$V88=""),"Check resolved date",IF(AND(OR($U88="Open",$U88="Scheduled",$U88="Monitoring"),TODAY()-$G88&gt;Assumptions!$B$4),"Review aging",""))))))),"Check entry")</f>
        <v/>
      </c>
    </row>
    <row r="89" ht="34" customHeight="1">
      <c r="A89" s="15" t="n"/>
      <c r="B89" s="15" t="n"/>
      <c r="C89" s="16" t="n"/>
      <c r="D89" s="16" t="n"/>
      <c r="E89" s="15" t="n"/>
      <c r="F89" s="28" t="n"/>
      <c r="G89" s="28" t="n"/>
      <c r="H89" s="18">
        <f>IF(OR($F89="",$G89=""),"",IFERROR($G89-$F89,""))</f>
        <v/>
      </c>
      <c r="I89" s="16" t="n"/>
      <c r="J89" s="15" t="n"/>
      <c r="K89" s="15" t="n"/>
      <c r="L89" s="19" t="n"/>
      <c r="M89" s="20">
        <f>IF(OR($A89="",$L89=""),"",IFERROR($L89*Assumptions!$B$5,""))</f>
        <v/>
      </c>
      <c r="N89" s="21" t="n"/>
      <c r="O89" s="15" t="n"/>
      <c r="P89" s="22" t="n"/>
      <c r="Q89" s="22" t="n"/>
      <c r="R89" s="20">
        <f>IF($A89="","",IF(COUNT($M89,$P89,$Q89)=0,"",IFERROR(SUM($M89,$P89,$Q89),"")))</f>
        <v/>
      </c>
      <c r="S89" s="22" t="n"/>
      <c r="T89" s="16" t="n"/>
      <c r="U89" s="15" t="n"/>
      <c r="V89" s="28" t="n"/>
      <c r="W89" s="18">
        <f>IF(OR($G89="",$V89=""),"",IFERROR($V89-$G89,""))</f>
        <v/>
      </c>
      <c r="X89" s="23">
        <f>IFERROR(IF($A89="","",IF(OR($F89="",$G89="",$U89=""),"Check required fields",IF(OR($G89&lt;$F89,AND($V89&lt;&gt;"",$V89&lt;$G89)),"Check dates",IF(AND($L89&lt;&gt;"",$L89&gt;Assumptions!$B$6),"Check labor",IF(AND($R89&lt;&gt;"",$R89&gt;Assumptions!$B$7),"Review cost",IF(AND(OR($U89="Resolved",$U89="Closed"),$V89=""),"Check resolved date",IF(AND(OR($U89="Open",$U89="Scheduled",$U89="Monitoring"),TODAY()-$G89&gt;Assumptions!$B$4),"Review aging",""))))))),"Check entry")</f>
        <v/>
      </c>
    </row>
    <row r="90" ht="34" customHeight="1">
      <c r="A90" s="15" t="n"/>
      <c r="B90" s="15" t="n"/>
      <c r="C90" s="16" t="n"/>
      <c r="D90" s="16" t="n"/>
      <c r="E90" s="15" t="n"/>
      <c r="F90" s="28" t="n"/>
      <c r="G90" s="28" t="n"/>
      <c r="H90" s="18">
        <f>IF(OR($F90="",$G90=""),"",IFERROR($G90-$F90,""))</f>
        <v/>
      </c>
      <c r="I90" s="16" t="n"/>
      <c r="J90" s="15" t="n"/>
      <c r="K90" s="15" t="n"/>
      <c r="L90" s="19" t="n"/>
      <c r="M90" s="20">
        <f>IF(OR($A90="",$L90=""),"",IFERROR($L90*Assumptions!$B$5,""))</f>
        <v/>
      </c>
      <c r="N90" s="21" t="n"/>
      <c r="O90" s="15" t="n"/>
      <c r="P90" s="22" t="n"/>
      <c r="Q90" s="22" t="n"/>
      <c r="R90" s="20">
        <f>IF($A90="","",IF(COUNT($M90,$P90,$Q90)=0,"",IFERROR(SUM($M90,$P90,$Q90),"")))</f>
        <v/>
      </c>
      <c r="S90" s="22" t="n"/>
      <c r="T90" s="16" t="n"/>
      <c r="U90" s="15" t="n"/>
      <c r="V90" s="28" t="n"/>
      <c r="W90" s="18">
        <f>IF(OR($G90="",$V90=""),"",IFERROR($V90-$G90,""))</f>
        <v/>
      </c>
      <c r="X90" s="23">
        <f>IFERROR(IF($A90="","",IF(OR($F90="",$G90="",$U90=""),"Check required fields",IF(OR($G90&lt;$F90,AND($V90&lt;&gt;"",$V90&lt;$G90)),"Check dates",IF(AND($L90&lt;&gt;"",$L90&gt;Assumptions!$B$6),"Check labor",IF(AND($R90&lt;&gt;"",$R90&gt;Assumptions!$B$7),"Review cost",IF(AND(OR($U90="Resolved",$U90="Closed"),$V90=""),"Check resolved date",IF(AND(OR($U90="Open",$U90="Scheduled",$U90="Monitoring"),TODAY()-$G90&gt;Assumptions!$B$4),"Review aging",""))))))),"Check entry")</f>
        <v/>
      </c>
    </row>
    <row r="91" ht="34" customHeight="1">
      <c r="A91" s="15" t="n"/>
      <c r="B91" s="15" t="n"/>
      <c r="C91" s="16" t="n"/>
      <c r="D91" s="16" t="n"/>
      <c r="E91" s="15" t="n"/>
      <c r="F91" s="28" t="n"/>
      <c r="G91" s="28" t="n"/>
      <c r="H91" s="18">
        <f>IF(OR($F91="",$G91=""),"",IFERROR($G91-$F91,""))</f>
        <v/>
      </c>
      <c r="I91" s="16" t="n"/>
      <c r="J91" s="15" t="n"/>
      <c r="K91" s="15" t="n"/>
      <c r="L91" s="19" t="n"/>
      <c r="M91" s="20">
        <f>IF(OR($A91="",$L91=""),"",IFERROR($L91*Assumptions!$B$5,""))</f>
        <v/>
      </c>
      <c r="N91" s="21" t="n"/>
      <c r="O91" s="15" t="n"/>
      <c r="P91" s="22" t="n"/>
      <c r="Q91" s="22" t="n"/>
      <c r="R91" s="20">
        <f>IF($A91="","",IF(COUNT($M91,$P91,$Q91)=0,"",IFERROR(SUM($M91,$P91,$Q91),"")))</f>
        <v/>
      </c>
      <c r="S91" s="22" t="n"/>
      <c r="T91" s="16" t="n"/>
      <c r="U91" s="15" t="n"/>
      <c r="V91" s="28" t="n"/>
      <c r="W91" s="18">
        <f>IF(OR($G91="",$V91=""),"",IFERROR($V91-$G91,""))</f>
        <v/>
      </c>
      <c r="X91" s="23">
        <f>IFERROR(IF($A91="","",IF(OR($F91="",$G91="",$U91=""),"Check required fields",IF(OR($G91&lt;$F91,AND($V91&lt;&gt;"",$V91&lt;$G91)),"Check dates",IF(AND($L91&lt;&gt;"",$L91&gt;Assumptions!$B$6),"Check labor",IF(AND($R91&lt;&gt;"",$R91&gt;Assumptions!$B$7),"Review cost",IF(AND(OR($U91="Resolved",$U91="Closed"),$V91=""),"Check resolved date",IF(AND(OR($U91="Open",$U91="Scheduled",$U91="Monitoring"),TODAY()-$G91&gt;Assumptions!$B$4),"Review aging",""))))))),"Check entry")</f>
        <v/>
      </c>
    </row>
    <row r="92" ht="34" customHeight="1">
      <c r="A92" s="15" t="n"/>
      <c r="B92" s="15" t="n"/>
      <c r="C92" s="16" t="n"/>
      <c r="D92" s="16" t="n"/>
      <c r="E92" s="15" t="n"/>
      <c r="F92" s="28" t="n"/>
      <c r="G92" s="28" t="n"/>
      <c r="H92" s="18">
        <f>IF(OR($F92="",$G92=""),"",IFERROR($G92-$F92,""))</f>
        <v/>
      </c>
      <c r="I92" s="16" t="n"/>
      <c r="J92" s="15" t="n"/>
      <c r="K92" s="15" t="n"/>
      <c r="L92" s="19" t="n"/>
      <c r="M92" s="20">
        <f>IF(OR($A92="",$L92=""),"",IFERROR($L92*Assumptions!$B$5,""))</f>
        <v/>
      </c>
      <c r="N92" s="21" t="n"/>
      <c r="O92" s="15" t="n"/>
      <c r="P92" s="22" t="n"/>
      <c r="Q92" s="22" t="n"/>
      <c r="R92" s="20">
        <f>IF($A92="","",IF(COUNT($M92,$P92,$Q92)=0,"",IFERROR(SUM($M92,$P92,$Q92),"")))</f>
        <v/>
      </c>
      <c r="S92" s="22" t="n"/>
      <c r="T92" s="16" t="n"/>
      <c r="U92" s="15" t="n"/>
      <c r="V92" s="28" t="n"/>
      <c r="W92" s="18">
        <f>IF(OR($G92="",$V92=""),"",IFERROR($V92-$G92,""))</f>
        <v/>
      </c>
      <c r="X92" s="23">
        <f>IFERROR(IF($A92="","",IF(OR($F92="",$G92="",$U92=""),"Check required fields",IF(OR($G92&lt;$F92,AND($V92&lt;&gt;"",$V92&lt;$G92)),"Check dates",IF(AND($L92&lt;&gt;"",$L92&gt;Assumptions!$B$6),"Check labor",IF(AND($R92&lt;&gt;"",$R92&gt;Assumptions!$B$7),"Review cost",IF(AND(OR($U92="Resolved",$U92="Closed"),$V92=""),"Check resolved date",IF(AND(OR($U92="Open",$U92="Scheduled",$U92="Monitoring"),TODAY()-$G92&gt;Assumptions!$B$4),"Review aging",""))))))),"Check entry")</f>
        <v/>
      </c>
    </row>
    <row r="93" ht="34" customHeight="1">
      <c r="A93" s="15" t="n"/>
      <c r="B93" s="15" t="n"/>
      <c r="C93" s="16" t="n"/>
      <c r="D93" s="16" t="n"/>
      <c r="E93" s="15" t="n"/>
      <c r="F93" s="28" t="n"/>
      <c r="G93" s="28" t="n"/>
      <c r="H93" s="18">
        <f>IF(OR($F93="",$G93=""),"",IFERROR($G93-$F93,""))</f>
        <v/>
      </c>
      <c r="I93" s="16" t="n"/>
      <c r="J93" s="15" t="n"/>
      <c r="K93" s="15" t="n"/>
      <c r="L93" s="19" t="n"/>
      <c r="M93" s="20">
        <f>IF(OR($A93="",$L93=""),"",IFERROR($L93*Assumptions!$B$5,""))</f>
        <v/>
      </c>
      <c r="N93" s="21" t="n"/>
      <c r="O93" s="15" t="n"/>
      <c r="P93" s="22" t="n"/>
      <c r="Q93" s="22" t="n"/>
      <c r="R93" s="20">
        <f>IF($A93="","",IF(COUNT($M93,$P93,$Q93)=0,"",IFERROR(SUM($M93,$P93,$Q93),"")))</f>
        <v/>
      </c>
      <c r="S93" s="22" t="n"/>
      <c r="T93" s="16" t="n"/>
      <c r="U93" s="15" t="n"/>
      <c r="V93" s="28" t="n"/>
      <c r="W93" s="18">
        <f>IF(OR($G93="",$V93=""),"",IFERROR($V93-$G93,""))</f>
        <v/>
      </c>
      <c r="X93" s="23">
        <f>IFERROR(IF($A93="","",IF(OR($F93="",$G93="",$U93=""),"Check required fields",IF(OR($G93&lt;$F93,AND($V93&lt;&gt;"",$V93&lt;$G93)),"Check dates",IF(AND($L93&lt;&gt;"",$L93&gt;Assumptions!$B$6),"Check labor",IF(AND($R93&lt;&gt;"",$R93&gt;Assumptions!$B$7),"Review cost",IF(AND(OR($U93="Resolved",$U93="Closed"),$V93=""),"Check resolved date",IF(AND(OR($U93="Open",$U93="Scheduled",$U93="Monitoring"),TODAY()-$G93&gt;Assumptions!$B$4),"Review aging",""))))))),"Check entry")</f>
        <v/>
      </c>
    </row>
    <row r="94" ht="34" customHeight="1">
      <c r="A94" s="15" t="n"/>
      <c r="B94" s="15" t="n"/>
      <c r="C94" s="16" t="n"/>
      <c r="D94" s="16" t="n"/>
      <c r="E94" s="15" t="n"/>
      <c r="F94" s="28" t="n"/>
      <c r="G94" s="28" t="n"/>
      <c r="H94" s="18">
        <f>IF(OR($F94="",$G94=""),"",IFERROR($G94-$F94,""))</f>
        <v/>
      </c>
      <c r="I94" s="16" t="n"/>
      <c r="J94" s="15" t="n"/>
      <c r="K94" s="15" t="n"/>
      <c r="L94" s="19" t="n"/>
      <c r="M94" s="20">
        <f>IF(OR($A94="",$L94=""),"",IFERROR($L94*Assumptions!$B$5,""))</f>
        <v/>
      </c>
      <c r="N94" s="21" t="n"/>
      <c r="O94" s="15" t="n"/>
      <c r="P94" s="22" t="n"/>
      <c r="Q94" s="22" t="n"/>
      <c r="R94" s="20">
        <f>IF($A94="","",IF(COUNT($M94,$P94,$Q94)=0,"",IFERROR(SUM($M94,$P94,$Q94),"")))</f>
        <v/>
      </c>
      <c r="S94" s="22" t="n"/>
      <c r="T94" s="16" t="n"/>
      <c r="U94" s="15" t="n"/>
      <c r="V94" s="28" t="n"/>
      <c r="W94" s="18">
        <f>IF(OR($G94="",$V94=""),"",IFERROR($V94-$G94,""))</f>
        <v/>
      </c>
      <c r="X94" s="23">
        <f>IFERROR(IF($A94="","",IF(OR($F94="",$G94="",$U94=""),"Check required fields",IF(OR($G94&lt;$F94,AND($V94&lt;&gt;"",$V94&lt;$G94)),"Check dates",IF(AND($L94&lt;&gt;"",$L94&gt;Assumptions!$B$6),"Check labor",IF(AND($R94&lt;&gt;"",$R94&gt;Assumptions!$B$7),"Review cost",IF(AND(OR($U94="Resolved",$U94="Closed"),$V94=""),"Check resolved date",IF(AND(OR($U94="Open",$U94="Scheduled",$U94="Monitoring"),TODAY()-$G94&gt;Assumptions!$B$4),"Review aging",""))))))),"Check entry")</f>
        <v/>
      </c>
    </row>
    <row r="95" ht="34" customHeight="1">
      <c r="A95" s="15" t="n"/>
      <c r="B95" s="15" t="n"/>
      <c r="C95" s="16" t="n"/>
      <c r="D95" s="16" t="n"/>
      <c r="E95" s="15" t="n"/>
      <c r="F95" s="28" t="n"/>
      <c r="G95" s="28" t="n"/>
      <c r="H95" s="18">
        <f>IF(OR($F95="",$G95=""),"",IFERROR($G95-$F95,""))</f>
        <v/>
      </c>
      <c r="I95" s="16" t="n"/>
      <c r="J95" s="15" t="n"/>
      <c r="K95" s="15" t="n"/>
      <c r="L95" s="19" t="n"/>
      <c r="M95" s="20">
        <f>IF(OR($A95="",$L95=""),"",IFERROR($L95*Assumptions!$B$5,""))</f>
        <v/>
      </c>
      <c r="N95" s="21" t="n"/>
      <c r="O95" s="15" t="n"/>
      <c r="P95" s="22" t="n"/>
      <c r="Q95" s="22" t="n"/>
      <c r="R95" s="20">
        <f>IF($A95="","",IF(COUNT($M95,$P95,$Q95)=0,"",IFERROR(SUM($M95,$P95,$Q95),"")))</f>
        <v/>
      </c>
      <c r="S95" s="22" t="n"/>
      <c r="T95" s="16" t="n"/>
      <c r="U95" s="15" t="n"/>
      <c r="V95" s="28" t="n"/>
      <c r="W95" s="18">
        <f>IF(OR($G95="",$V95=""),"",IFERROR($V95-$G95,""))</f>
        <v/>
      </c>
      <c r="X95" s="23">
        <f>IFERROR(IF($A95="","",IF(OR($F95="",$G95="",$U95=""),"Check required fields",IF(OR($G95&lt;$F95,AND($V95&lt;&gt;"",$V95&lt;$G95)),"Check dates",IF(AND($L95&lt;&gt;"",$L95&gt;Assumptions!$B$6),"Check labor",IF(AND($R95&lt;&gt;"",$R95&gt;Assumptions!$B$7),"Review cost",IF(AND(OR($U95="Resolved",$U95="Closed"),$V95=""),"Check resolved date",IF(AND(OR($U95="Open",$U95="Scheduled",$U95="Monitoring"),TODAY()-$G95&gt;Assumptions!$B$4),"Review aging",""))))))),"Check entry")</f>
        <v/>
      </c>
    </row>
    <row r="96" ht="34" customHeight="1">
      <c r="A96" s="15" t="n"/>
      <c r="B96" s="15" t="n"/>
      <c r="C96" s="16" t="n"/>
      <c r="D96" s="16" t="n"/>
      <c r="E96" s="15" t="n"/>
      <c r="F96" s="28" t="n"/>
      <c r="G96" s="28" t="n"/>
      <c r="H96" s="18">
        <f>IF(OR($F96="",$G96=""),"",IFERROR($G96-$F96,""))</f>
        <v/>
      </c>
      <c r="I96" s="16" t="n"/>
      <c r="J96" s="15" t="n"/>
      <c r="K96" s="15" t="n"/>
      <c r="L96" s="19" t="n"/>
      <c r="M96" s="20">
        <f>IF(OR($A96="",$L96=""),"",IFERROR($L96*Assumptions!$B$5,""))</f>
        <v/>
      </c>
      <c r="N96" s="21" t="n"/>
      <c r="O96" s="15" t="n"/>
      <c r="P96" s="22" t="n"/>
      <c r="Q96" s="22" t="n"/>
      <c r="R96" s="20">
        <f>IF($A96="","",IF(COUNT($M96,$P96,$Q96)=0,"",IFERROR(SUM($M96,$P96,$Q96),"")))</f>
        <v/>
      </c>
      <c r="S96" s="22" t="n"/>
      <c r="T96" s="16" t="n"/>
      <c r="U96" s="15" t="n"/>
      <c r="V96" s="28" t="n"/>
      <c r="W96" s="18">
        <f>IF(OR($G96="",$V96=""),"",IFERROR($V96-$G96,""))</f>
        <v/>
      </c>
      <c r="X96" s="23">
        <f>IFERROR(IF($A96="","",IF(OR($F96="",$G96="",$U96=""),"Check required fields",IF(OR($G96&lt;$F96,AND($V96&lt;&gt;"",$V96&lt;$G96)),"Check dates",IF(AND($L96&lt;&gt;"",$L96&gt;Assumptions!$B$6),"Check labor",IF(AND($R96&lt;&gt;"",$R96&gt;Assumptions!$B$7),"Review cost",IF(AND(OR($U96="Resolved",$U96="Closed"),$V96=""),"Check resolved date",IF(AND(OR($U96="Open",$U96="Scheduled",$U96="Monitoring"),TODAY()-$G96&gt;Assumptions!$B$4),"Review aging",""))))))),"Check entry")</f>
        <v/>
      </c>
    </row>
    <row r="97" ht="34" customHeight="1">
      <c r="A97" s="15" t="n"/>
      <c r="B97" s="15" t="n"/>
      <c r="C97" s="16" t="n"/>
      <c r="D97" s="16" t="n"/>
      <c r="E97" s="15" t="n"/>
      <c r="F97" s="28" t="n"/>
      <c r="G97" s="28" t="n"/>
      <c r="H97" s="18">
        <f>IF(OR($F97="",$G97=""),"",IFERROR($G97-$F97,""))</f>
        <v/>
      </c>
      <c r="I97" s="16" t="n"/>
      <c r="J97" s="15" t="n"/>
      <c r="K97" s="15" t="n"/>
      <c r="L97" s="19" t="n"/>
      <c r="M97" s="20">
        <f>IF(OR($A97="",$L97=""),"",IFERROR($L97*Assumptions!$B$5,""))</f>
        <v/>
      </c>
      <c r="N97" s="21" t="n"/>
      <c r="O97" s="15" t="n"/>
      <c r="P97" s="22" t="n"/>
      <c r="Q97" s="22" t="n"/>
      <c r="R97" s="20">
        <f>IF($A97="","",IF(COUNT($M97,$P97,$Q97)=0,"",IFERROR(SUM($M97,$P97,$Q97),"")))</f>
        <v/>
      </c>
      <c r="S97" s="22" t="n"/>
      <c r="T97" s="16" t="n"/>
      <c r="U97" s="15" t="n"/>
      <c r="V97" s="28" t="n"/>
      <c r="W97" s="18">
        <f>IF(OR($G97="",$V97=""),"",IFERROR($V97-$G97,""))</f>
        <v/>
      </c>
      <c r="X97" s="23">
        <f>IFERROR(IF($A97="","",IF(OR($F97="",$G97="",$U97=""),"Check required fields",IF(OR($G97&lt;$F97,AND($V97&lt;&gt;"",$V97&lt;$G97)),"Check dates",IF(AND($L97&lt;&gt;"",$L97&gt;Assumptions!$B$6),"Check labor",IF(AND($R97&lt;&gt;"",$R97&gt;Assumptions!$B$7),"Review cost",IF(AND(OR($U97="Resolved",$U97="Closed"),$V97=""),"Check resolved date",IF(AND(OR($U97="Open",$U97="Scheduled",$U97="Monitoring"),TODAY()-$G97&gt;Assumptions!$B$4),"Review aging",""))))))),"Check entry")</f>
        <v/>
      </c>
    </row>
    <row r="98" ht="34" customHeight="1">
      <c r="A98" s="15" t="n"/>
      <c r="B98" s="15" t="n"/>
      <c r="C98" s="16" t="n"/>
      <c r="D98" s="16" t="n"/>
      <c r="E98" s="15" t="n"/>
      <c r="F98" s="28" t="n"/>
      <c r="G98" s="28" t="n"/>
      <c r="H98" s="18">
        <f>IF(OR($F98="",$G98=""),"",IFERROR($G98-$F98,""))</f>
        <v/>
      </c>
      <c r="I98" s="16" t="n"/>
      <c r="J98" s="15" t="n"/>
      <c r="K98" s="15" t="n"/>
      <c r="L98" s="19" t="n"/>
      <c r="M98" s="20">
        <f>IF(OR($A98="",$L98=""),"",IFERROR($L98*Assumptions!$B$5,""))</f>
        <v/>
      </c>
      <c r="N98" s="21" t="n"/>
      <c r="O98" s="15" t="n"/>
      <c r="P98" s="22" t="n"/>
      <c r="Q98" s="22" t="n"/>
      <c r="R98" s="20">
        <f>IF($A98="","",IF(COUNT($M98,$P98,$Q98)=0,"",IFERROR(SUM($M98,$P98,$Q98),"")))</f>
        <v/>
      </c>
      <c r="S98" s="22" t="n"/>
      <c r="T98" s="16" t="n"/>
      <c r="U98" s="15" t="n"/>
      <c r="V98" s="28" t="n"/>
      <c r="W98" s="18">
        <f>IF(OR($G98="",$V98=""),"",IFERROR($V98-$G98,""))</f>
        <v/>
      </c>
      <c r="X98" s="23">
        <f>IFERROR(IF($A98="","",IF(OR($F98="",$G98="",$U98=""),"Check required fields",IF(OR($G98&lt;$F98,AND($V98&lt;&gt;"",$V98&lt;$G98)),"Check dates",IF(AND($L98&lt;&gt;"",$L98&gt;Assumptions!$B$6),"Check labor",IF(AND($R98&lt;&gt;"",$R98&gt;Assumptions!$B$7),"Review cost",IF(AND(OR($U98="Resolved",$U98="Closed"),$V98=""),"Check resolved date",IF(AND(OR($U98="Open",$U98="Scheduled",$U98="Monitoring"),TODAY()-$G98&gt;Assumptions!$B$4),"Review aging",""))))))),"Check entry")</f>
        <v/>
      </c>
    </row>
    <row r="99" ht="34" customHeight="1">
      <c r="A99" s="15" t="n"/>
      <c r="B99" s="15" t="n"/>
      <c r="C99" s="16" t="n"/>
      <c r="D99" s="16" t="n"/>
      <c r="E99" s="15" t="n"/>
      <c r="F99" s="28" t="n"/>
      <c r="G99" s="28" t="n"/>
      <c r="H99" s="18">
        <f>IF(OR($F99="",$G99=""),"",IFERROR($G99-$F99,""))</f>
        <v/>
      </c>
      <c r="I99" s="16" t="n"/>
      <c r="J99" s="15" t="n"/>
      <c r="K99" s="15" t="n"/>
      <c r="L99" s="19" t="n"/>
      <c r="M99" s="20">
        <f>IF(OR($A99="",$L99=""),"",IFERROR($L99*Assumptions!$B$5,""))</f>
        <v/>
      </c>
      <c r="N99" s="21" t="n"/>
      <c r="O99" s="15" t="n"/>
      <c r="P99" s="22" t="n"/>
      <c r="Q99" s="22" t="n"/>
      <c r="R99" s="20">
        <f>IF($A99="","",IF(COUNT($M99,$P99,$Q99)=0,"",IFERROR(SUM($M99,$P99,$Q99),"")))</f>
        <v/>
      </c>
      <c r="S99" s="22" t="n"/>
      <c r="T99" s="16" t="n"/>
      <c r="U99" s="15" t="n"/>
      <c r="V99" s="28" t="n"/>
      <c r="W99" s="18">
        <f>IF(OR($G99="",$V99=""),"",IFERROR($V99-$G99,""))</f>
        <v/>
      </c>
      <c r="X99" s="23">
        <f>IFERROR(IF($A99="","",IF(OR($F99="",$G99="",$U99=""),"Check required fields",IF(OR($G99&lt;$F99,AND($V99&lt;&gt;"",$V99&lt;$G99)),"Check dates",IF(AND($L99&lt;&gt;"",$L99&gt;Assumptions!$B$6),"Check labor",IF(AND($R99&lt;&gt;"",$R99&gt;Assumptions!$B$7),"Review cost",IF(AND(OR($U99="Resolved",$U99="Closed"),$V99=""),"Check resolved date",IF(AND(OR($U99="Open",$U99="Scheduled",$U99="Monitoring"),TODAY()-$G99&gt;Assumptions!$B$4),"Review aging",""))))))),"Check entry")</f>
        <v/>
      </c>
    </row>
    <row r="100" ht="34" customHeight="1">
      <c r="A100" s="15" t="n"/>
      <c r="B100" s="15" t="n"/>
      <c r="C100" s="16" t="n"/>
      <c r="D100" s="16" t="n"/>
      <c r="E100" s="15" t="n"/>
      <c r="F100" s="28" t="n"/>
      <c r="G100" s="28" t="n"/>
      <c r="H100" s="18">
        <f>IF(OR($F100="",$G100=""),"",IFERROR($G100-$F100,""))</f>
        <v/>
      </c>
      <c r="I100" s="16" t="n"/>
      <c r="J100" s="15" t="n"/>
      <c r="K100" s="15" t="n"/>
      <c r="L100" s="19" t="n"/>
      <c r="M100" s="20">
        <f>IF(OR($A100="",$L100=""),"",IFERROR($L100*Assumptions!$B$5,""))</f>
        <v/>
      </c>
      <c r="N100" s="21" t="n"/>
      <c r="O100" s="15" t="n"/>
      <c r="P100" s="22" t="n"/>
      <c r="Q100" s="22" t="n"/>
      <c r="R100" s="20">
        <f>IF($A100="","",IF(COUNT($M100,$P100,$Q100)=0,"",IFERROR(SUM($M100,$P100,$Q100),"")))</f>
        <v/>
      </c>
      <c r="S100" s="22" t="n"/>
      <c r="T100" s="16" t="n"/>
      <c r="U100" s="15" t="n"/>
      <c r="V100" s="28" t="n"/>
      <c r="W100" s="18">
        <f>IF(OR($G100="",$V100=""),"",IFERROR($V100-$G100,""))</f>
        <v/>
      </c>
      <c r="X100" s="23">
        <f>IFERROR(IF($A100="","",IF(OR($F100="",$G100="",$U100=""),"Check required fields",IF(OR($G100&lt;$F100,AND($V100&lt;&gt;"",$V100&lt;$G100)),"Check dates",IF(AND($L100&lt;&gt;"",$L100&gt;Assumptions!$B$6),"Check labor",IF(AND($R100&lt;&gt;"",$R100&gt;Assumptions!$B$7),"Review cost",IF(AND(OR($U100="Resolved",$U100="Closed"),$V100=""),"Check resolved date",IF(AND(OR($U100="Open",$U100="Scheduled",$U100="Monitoring"),TODAY()-$G100&gt;Assumptions!$B$4),"Review aging",""))))))),"Check entry")</f>
        <v/>
      </c>
    </row>
    <row r="101" ht="34" customHeight="1">
      <c r="A101" s="15" t="n"/>
      <c r="B101" s="15" t="n"/>
      <c r="C101" s="16" t="n"/>
      <c r="D101" s="16" t="n"/>
      <c r="E101" s="15" t="n"/>
      <c r="F101" s="28" t="n"/>
      <c r="G101" s="28" t="n"/>
      <c r="H101" s="18">
        <f>IF(OR($F101="",$G101=""),"",IFERROR($G101-$F101,""))</f>
        <v/>
      </c>
      <c r="I101" s="16" t="n"/>
      <c r="J101" s="15" t="n"/>
      <c r="K101" s="15" t="n"/>
      <c r="L101" s="19" t="n"/>
      <c r="M101" s="20">
        <f>IF(OR($A101="",$L101=""),"",IFERROR($L101*Assumptions!$B$5,""))</f>
        <v/>
      </c>
      <c r="N101" s="21" t="n"/>
      <c r="O101" s="15" t="n"/>
      <c r="P101" s="22" t="n"/>
      <c r="Q101" s="22" t="n"/>
      <c r="R101" s="20">
        <f>IF($A101="","",IF(COUNT($M101,$P101,$Q101)=0,"",IFERROR(SUM($M101,$P101,$Q101),"")))</f>
        <v/>
      </c>
      <c r="S101" s="22" t="n"/>
      <c r="T101" s="16" t="n"/>
      <c r="U101" s="15" t="n"/>
      <c r="V101" s="28" t="n"/>
      <c r="W101" s="18">
        <f>IF(OR($G101="",$V101=""),"",IFERROR($V101-$G101,""))</f>
        <v/>
      </c>
      <c r="X101" s="23">
        <f>IFERROR(IF($A101="","",IF(OR($F101="",$G101="",$U101=""),"Check required fields",IF(OR($G101&lt;$F101,AND($V101&lt;&gt;"",$V101&lt;$G101)),"Check dates",IF(AND($L101&lt;&gt;"",$L101&gt;Assumptions!$B$6),"Check labor",IF(AND($R101&lt;&gt;"",$R101&gt;Assumptions!$B$7),"Review cost",IF(AND(OR($U101="Resolved",$U101="Closed"),$V101=""),"Check resolved date",IF(AND(OR($U101="Open",$U101="Scheduled",$U101="Monitoring"),TODAY()-$G101&gt;Assumptions!$B$4),"Review aging",""))))))),"Check entry")</f>
        <v/>
      </c>
    </row>
    <row r="102" ht="34" customHeight="1">
      <c r="A102" s="15" t="n"/>
      <c r="B102" s="15" t="n"/>
      <c r="C102" s="16" t="n"/>
      <c r="D102" s="16" t="n"/>
      <c r="E102" s="15" t="n"/>
      <c r="F102" s="28" t="n"/>
      <c r="G102" s="28" t="n"/>
      <c r="H102" s="18">
        <f>IF(OR($F102="",$G102=""),"",IFERROR($G102-$F102,""))</f>
        <v/>
      </c>
      <c r="I102" s="16" t="n"/>
      <c r="J102" s="15" t="n"/>
      <c r="K102" s="15" t="n"/>
      <c r="L102" s="19" t="n"/>
      <c r="M102" s="20">
        <f>IF(OR($A102="",$L102=""),"",IFERROR($L102*Assumptions!$B$5,""))</f>
        <v/>
      </c>
      <c r="N102" s="21" t="n"/>
      <c r="O102" s="15" t="n"/>
      <c r="P102" s="22" t="n"/>
      <c r="Q102" s="22" t="n"/>
      <c r="R102" s="20">
        <f>IF($A102="","",IF(COUNT($M102,$P102,$Q102)=0,"",IFERROR(SUM($M102,$P102,$Q102),"")))</f>
        <v/>
      </c>
      <c r="S102" s="22" t="n"/>
      <c r="T102" s="16" t="n"/>
      <c r="U102" s="15" t="n"/>
      <c r="V102" s="28" t="n"/>
      <c r="W102" s="18">
        <f>IF(OR($G102="",$V102=""),"",IFERROR($V102-$G102,""))</f>
        <v/>
      </c>
      <c r="X102" s="23">
        <f>IFERROR(IF($A102="","",IF(OR($F102="",$G102="",$U102=""),"Check required fields",IF(OR($G102&lt;$F102,AND($V102&lt;&gt;"",$V102&lt;$G102)),"Check dates",IF(AND($L102&lt;&gt;"",$L102&gt;Assumptions!$B$6),"Check labor",IF(AND($R102&lt;&gt;"",$R102&gt;Assumptions!$B$7),"Review cost",IF(AND(OR($U102="Resolved",$U102="Closed"),$V102=""),"Check resolved date",IF(AND(OR($U102="Open",$U102="Scheduled",$U102="Monitoring"),TODAY()-$G102&gt;Assumptions!$B$4),"Review aging",""))))))),"Check entry")</f>
        <v/>
      </c>
    </row>
    <row r="103" ht="34" customHeight="1">
      <c r="A103" s="15" t="n"/>
      <c r="B103" s="15" t="n"/>
      <c r="C103" s="16" t="n"/>
      <c r="D103" s="16" t="n"/>
      <c r="E103" s="15" t="n"/>
      <c r="F103" s="28" t="n"/>
      <c r="G103" s="28" t="n"/>
      <c r="H103" s="18">
        <f>IF(OR($F103="",$G103=""),"",IFERROR($G103-$F103,""))</f>
        <v/>
      </c>
      <c r="I103" s="16" t="n"/>
      <c r="J103" s="15" t="n"/>
      <c r="K103" s="15" t="n"/>
      <c r="L103" s="19" t="n"/>
      <c r="M103" s="20">
        <f>IF(OR($A103="",$L103=""),"",IFERROR($L103*Assumptions!$B$5,""))</f>
        <v/>
      </c>
      <c r="N103" s="21" t="n"/>
      <c r="O103" s="15" t="n"/>
      <c r="P103" s="22" t="n"/>
      <c r="Q103" s="22" t="n"/>
      <c r="R103" s="20">
        <f>IF($A103="","",IF(COUNT($M103,$P103,$Q103)=0,"",IFERROR(SUM($M103,$P103,$Q103),"")))</f>
        <v/>
      </c>
      <c r="S103" s="22" t="n"/>
      <c r="T103" s="16" t="n"/>
      <c r="U103" s="15" t="n"/>
      <c r="V103" s="28" t="n"/>
      <c r="W103" s="18">
        <f>IF(OR($G103="",$V103=""),"",IFERROR($V103-$G103,""))</f>
        <v/>
      </c>
      <c r="X103" s="23">
        <f>IFERROR(IF($A103="","",IF(OR($F103="",$G103="",$U103=""),"Check required fields",IF(OR($G103&lt;$F103,AND($V103&lt;&gt;"",$V103&lt;$G103)),"Check dates",IF(AND($L103&lt;&gt;"",$L103&gt;Assumptions!$B$6),"Check labor",IF(AND($R103&lt;&gt;"",$R103&gt;Assumptions!$B$7),"Review cost",IF(AND(OR($U103="Resolved",$U103="Closed"),$V103=""),"Check resolved date",IF(AND(OR($U103="Open",$U103="Scheduled",$U103="Monitoring"),TODAY()-$G103&gt;Assumptions!$B$4),"Review aging",""))))))),"Check entry")</f>
        <v/>
      </c>
    </row>
    <row r="104" ht="34" customHeight="1">
      <c r="A104" s="15" t="n"/>
      <c r="B104" s="15" t="n"/>
      <c r="C104" s="16" t="n"/>
      <c r="D104" s="16" t="n"/>
      <c r="E104" s="15" t="n"/>
      <c r="F104" s="28" t="n"/>
      <c r="G104" s="28" t="n"/>
      <c r="H104" s="18">
        <f>IF(OR($F104="",$G104=""),"",IFERROR($G104-$F104,""))</f>
        <v/>
      </c>
      <c r="I104" s="16" t="n"/>
      <c r="J104" s="15" t="n"/>
      <c r="K104" s="15" t="n"/>
      <c r="L104" s="19" t="n"/>
      <c r="M104" s="20">
        <f>IF(OR($A104="",$L104=""),"",IFERROR($L104*Assumptions!$B$5,""))</f>
        <v/>
      </c>
      <c r="N104" s="21" t="n"/>
      <c r="O104" s="15" t="n"/>
      <c r="P104" s="22" t="n"/>
      <c r="Q104" s="22" t="n"/>
      <c r="R104" s="20">
        <f>IF($A104="","",IF(COUNT($M104,$P104,$Q104)=0,"",IFERROR(SUM($M104,$P104,$Q104),"")))</f>
        <v/>
      </c>
      <c r="S104" s="22" t="n"/>
      <c r="T104" s="16" t="n"/>
      <c r="U104" s="15" t="n"/>
      <c r="V104" s="28" t="n"/>
      <c r="W104" s="18">
        <f>IF(OR($G104="",$V104=""),"",IFERROR($V104-$G104,""))</f>
        <v/>
      </c>
      <c r="X104" s="23">
        <f>IFERROR(IF($A104="","",IF(OR($F104="",$G104="",$U104=""),"Check required fields",IF(OR($G104&lt;$F104,AND($V104&lt;&gt;"",$V104&lt;$G104)),"Check dates",IF(AND($L104&lt;&gt;"",$L104&gt;Assumptions!$B$6),"Check labor",IF(AND($R104&lt;&gt;"",$R104&gt;Assumptions!$B$7),"Review cost",IF(AND(OR($U104="Resolved",$U104="Closed"),$V104=""),"Check resolved date",IF(AND(OR($U104="Open",$U104="Scheduled",$U104="Monitoring"),TODAY()-$G104&gt;Assumptions!$B$4),"Review aging",""))))))),"Check entry")</f>
        <v/>
      </c>
    </row>
    <row r="105" ht="34" customHeight="1">
      <c r="A105" s="15" t="n"/>
      <c r="B105" s="15" t="n"/>
      <c r="C105" s="16" t="n"/>
      <c r="D105" s="16" t="n"/>
      <c r="E105" s="15" t="n"/>
      <c r="F105" s="28" t="n"/>
      <c r="G105" s="28" t="n"/>
      <c r="H105" s="18">
        <f>IF(OR($F105="",$G105=""),"",IFERROR($G105-$F105,""))</f>
        <v/>
      </c>
      <c r="I105" s="16" t="n"/>
      <c r="J105" s="15" t="n"/>
      <c r="K105" s="15" t="n"/>
      <c r="L105" s="19" t="n"/>
      <c r="M105" s="20">
        <f>IF(OR($A105="",$L105=""),"",IFERROR($L105*Assumptions!$B$5,""))</f>
        <v/>
      </c>
      <c r="N105" s="21" t="n"/>
      <c r="O105" s="15" t="n"/>
      <c r="P105" s="22" t="n"/>
      <c r="Q105" s="22" t="n"/>
      <c r="R105" s="20">
        <f>IF($A105="","",IF(COUNT($M105,$P105,$Q105)=0,"",IFERROR(SUM($M105,$P105,$Q105),"")))</f>
        <v/>
      </c>
      <c r="S105" s="22" t="n"/>
      <c r="T105" s="16" t="n"/>
      <c r="U105" s="15" t="n"/>
      <c r="V105" s="28" t="n"/>
      <c r="W105" s="18">
        <f>IF(OR($G105="",$V105=""),"",IFERROR($V105-$G105,""))</f>
        <v/>
      </c>
      <c r="X105" s="23">
        <f>IFERROR(IF($A105="","",IF(OR($F105="",$G105="",$U105=""),"Check required fields",IF(OR($G105&lt;$F105,AND($V105&lt;&gt;"",$V105&lt;$G105)),"Check dates",IF(AND($L105&lt;&gt;"",$L105&gt;Assumptions!$B$6),"Check labor",IF(AND($R105&lt;&gt;"",$R105&gt;Assumptions!$B$7),"Review cost",IF(AND(OR($U105="Resolved",$U105="Closed"),$V105=""),"Check resolved date",IF(AND(OR($U105="Open",$U105="Scheduled",$U105="Monitoring"),TODAY()-$G105&gt;Assumptions!$B$4),"Review aging",""))))))),"Check entry")</f>
        <v/>
      </c>
    </row>
    <row r="106" ht="34" customHeight="1">
      <c r="A106" s="15" t="n"/>
      <c r="B106" s="15" t="n"/>
      <c r="C106" s="16" t="n"/>
      <c r="D106" s="16" t="n"/>
      <c r="E106" s="15" t="n"/>
      <c r="F106" s="28" t="n"/>
      <c r="G106" s="28" t="n"/>
      <c r="H106" s="18">
        <f>IF(OR($F106="",$G106=""),"",IFERROR($G106-$F106,""))</f>
        <v/>
      </c>
      <c r="I106" s="16" t="n"/>
      <c r="J106" s="15" t="n"/>
      <c r="K106" s="15" t="n"/>
      <c r="L106" s="19" t="n"/>
      <c r="M106" s="20">
        <f>IF(OR($A106="",$L106=""),"",IFERROR($L106*Assumptions!$B$5,""))</f>
        <v/>
      </c>
      <c r="N106" s="21" t="n"/>
      <c r="O106" s="15" t="n"/>
      <c r="P106" s="22" t="n"/>
      <c r="Q106" s="22" t="n"/>
      <c r="R106" s="20">
        <f>IF($A106="","",IF(COUNT($M106,$P106,$Q106)=0,"",IFERROR(SUM($M106,$P106,$Q106),"")))</f>
        <v/>
      </c>
      <c r="S106" s="22" t="n"/>
      <c r="T106" s="16" t="n"/>
      <c r="U106" s="15" t="n"/>
      <c r="V106" s="28" t="n"/>
      <c r="W106" s="18">
        <f>IF(OR($G106="",$V106=""),"",IFERROR($V106-$G106,""))</f>
        <v/>
      </c>
      <c r="X106" s="23">
        <f>IFERROR(IF($A106="","",IF(OR($F106="",$G106="",$U106=""),"Check required fields",IF(OR($G106&lt;$F106,AND($V106&lt;&gt;"",$V106&lt;$G106)),"Check dates",IF(AND($L106&lt;&gt;"",$L106&gt;Assumptions!$B$6),"Check labor",IF(AND($R106&lt;&gt;"",$R106&gt;Assumptions!$B$7),"Review cost",IF(AND(OR($U106="Resolved",$U106="Closed"),$V106=""),"Check resolved date",IF(AND(OR($U106="Open",$U106="Scheduled",$U106="Monitoring"),TODAY()-$G106&gt;Assumptions!$B$4),"Review aging",""))))))),"Check entry")</f>
        <v/>
      </c>
    </row>
    <row r="107" ht="34" customHeight="1">
      <c r="A107" s="15" t="n"/>
      <c r="B107" s="15" t="n"/>
      <c r="C107" s="16" t="n"/>
      <c r="D107" s="16" t="n"/>
      <c r="E107" s="15" t="n"/>
      <c r="F107" s="28" t="n"/>
      <c r="G107" s="28" t="n"/>
      <c r="H107" s="18">
        <f>IF(OR($F107="",$G107=""),"",IFERROR($G107-$F107,""))</f>
        <v/>
      </c>
      <c r="I107" s="16" t="n"/>
      <c r="J107" s="15" t="n"/>
      <c r="K107" s="15" t="n"/>
      <c r="L107" s="19" t="n"/>
      <c r="M107" s="20">
        <f>IF(OR($A107="",$L107=""),"",IFERROR($L107*Assumptions!$B$5,""))</f>
        <v/>
      </c>
      <c r="N107" s="21" t="n"/>
      <c r="O107" s="15" t="n"/>
      <c r="P107" s="22" t="n"/>
      <c r="Q107" s="22" t="n"/>
      <c r="R107" s="20">
        <f>IF($A107="","",IF(COUNT($M107,$P107,$Q107)=0,"",IFERROR(SUM($M107,$P107,$Q107),"")))</f>
        <v/>
      </c>
      <c r="S107" s="22" t="n"/>
      <c r="T107" s="16" t="n"/>
      <c r="U107" s="15" t="n"/>
      <c r="V107" s="28" t="n"/>
      <c r="W107" s="18">
        <f>IF(OR($G107="",$V107=""),"",IFERROR($V107-$G107,""))</f>
        <v/>
      </c>
      <c r="X107" s="23">
        <f>IFERROR(IF($A107="","",IF(OR($F107="",$G107="",$U107=""),"Check required fields",IF(OR($G107&lt;$F107,AND($V107&lt;&gt;"",$V107&lt;$G107)),"Check dates",IF(AND($L107&lt;&gt;"",$L107&gt;Assumptions!$B$6),"Check labor",IF(AND($R107&lt;&gt;"",$R107&gt;Assumptions!$B$7),"Review cost",IF(AND(OR($U107="Resolved",$U107="Closed"),$V107=""),"Check resolved date",IF(AND(OR($U107="Open",$U107="Scheduled",$U107="Monitoring"),TODAY()-$G107&gt;Assumptions!$B$4),"Review aging",""))))))),"Check entry")</f>
        <v/>
      </c>
    </row>
    <row r="108" ht="34" customHeight="1">
      <c r="A108" s="15" t="n"/>
      <c r="B108" s="15" t="n"/>
      <c r="C108" s="16" t="n"/>
      <c r="D108" s="16" t="n"/>
      <c r="E108" s="15" t="n"/>
      <c r="F108" s="28" t="n"/>
      <c r="G108" s="28" t="n"/>
      <c r="H108" s="18">
        <f>IF(OR($F108="",$G108=""),"",IFERROR($G108-$F108,""))</f>
        <v/>
      </c>
      <c r="I108" s="16" t="n"/>
      <c r="J108" s="15" t="n"/>
      <c r="K108" s="15" t="n"/>
      <c r="L108" s="19" t="n"/>
      <c r="M108" s="20">
        <f>IF(OR($A108="",$L108=""),"",IFERROR($L108*Assumptions!$B$5,""))</f>
        <v/>
      </c>
      <c r="N108" s="21" t="n"/>
      <c r="O108" s="15" t="n"/>
      <c r="P108" s="22" t="n"/>
      <c r="Q108" s="22" t="n"/>
      <c r="R108" s="20">
        <f>IF($A108="","",IF(COUNT($M108,$P108,$Q108)=0,"",IFERROR(SUM($M108,$P108,$Q108),"")))</f>
        <v/>
      </c>
      <c r="S108" s="22" t="n"/>
      <c r="T108" s="16" t="n"/>
      <c r="U108" s="15" t="n"/>
      <c r="V108" s="28" t="n"/>
      <c r="W108" s="18">
        <f>IF(OR($G108="",$V108=""),"",IFERROR($V108-$G108,""))</f>
        <v/>
      </c>
      <c r="X108" s="23">
        <f>IFERROR(IF($A108="","",IF(OR($F108="",$G108="",$U108=""),"Check required fields",IF(OR($G108&lt;$F108,AND($V108&lt;&gt;"",$V108&lt;$G108)),"Check dates",IF(AND($L108&lt;&gt;"",$L108&gt;Assumptions!$B$6),"Check labor",IF(AND($R108&lt;&gt;"",$R108&gt;Assumptions!$B$7),"Review cost",IF(AND(OR($U108="Resolved",$U108="Closed"),$V108=""),"Check resolved date",IF(AND(OR($U108="Open",$U108="Scheduled",$U108="Monitoring"),TODAY()-$G108&gt;Assumptions!$B$4),"Review aging",""))))))),"Check entry")</f>
        <v/>
      </c>
    </row>
    <row r="109" ht="34" customHeight="1">
      <c r="A109" s="15" t="n"/>
      <c r="B109" s="15" t="n"/>
      <c r="C109" s="16" t="n"/>
      <c r="D109" s="16" t="n"/>
      <c r="E109" s="15" t="n"/>
      <c r="F109" s="28" t="n"/>
      <c r="G109" s="28" t="n"/>
      <c r="H109" s="18">
        <f>IF(OR($F109="",$G109=""),"",IFERROR($G109-$F109,""))</f>
        <v/>
      </c>
      <c r="I109" s="16" t="n"/>
      <c r="J109" s="15" t="n"/>
      <c r="K109" s="15" t="n"/>
      <c r="L109" s="19" t="n"/>
      <c r="M109" s="20">
        <f>IF(OR($A109="",$L109=""),"",IFERROR($L109*Assumptions!$B$5,""))</f>
        <v/>
      </c>
      <c r="N109" s="21" t="n"/>
      <c r="O109" s="15" t="n"/>
      <c r="P109" s="22" t="n"/>
      <c r="Q109" s="22" t="n"/>
      <c r="R109" s="20">
        <f>IF($A109="","",IF(COUNT($M109,$P109,$Q109)=0,"",IFERROR(SUM($M109,$P109,$Q109),"")))</f>
        <v/>
      </c>
      <c r="S109" s="22" t="n"/>
      <c r="T109" s="16" t="n"/>
      <c r="U109" s="15" t="n"/>
      <c r="V109" s="28" t="n"/>
      <c r="W109" s="18">
        <f>IF(OR($G109="",$V109=""),"",IFERROR($V109-$G109,""))</f>
        <v/>
      </c>
      <c r="X109" s="23">
        <f>IFERROR(IF($A109="","",IF(OR($F109="",$G109="",$U109=""),"Check required fields",IF(OR($G109&lt;$F109,AND($V109&lt;&gt;"",$V109&lt;$G109)),"Check dates",IF(AND($L109&lt;&gt;"",$L109&gt;Assumptions!$B$6),"Check labor",IF(AND($R109&lt;&gt;"",$R109&gt;Assumptions!$B$7),"Review cost",IF(AND(OR($U109="Resolved",$U109="Closed"),$V109=""),"Check resolved date",IF(AND(OR($U109="Open",$U109="Scheduled",$U109="Monitoring"),TODAY()-$G109&gt;Assumptions!$B$4),"Review aging",""))))))),"Check entry")</f>
        <v/>
      </c>
    </row>
    <row r="110" ht="34" customHeight="1">
      <c r="A110" s="15" t="n"/>
      <c r="B110" s="15" t="n"/>
      <c r="C110" s="16" t="n"/>
      <c r="D110" s="16" t="n"/>
      <c r="E110" s="15" t="n"/>
      <c r="F110" s="28" t="n"/>
      <c r="G110" s="28" t="n"/>
      <c r="H110" s="18">
        <f>IF(OR($F110="",$G110=""),"",IFERROR($G110-$F110,""))</f>
        <v/>
      </c>
      <c r="I110" s="16" t="n"/>
      <c r="J110" s="15" t="n"/>
      <c r="K110" s="15" t="n"/>
      <c r="L110" s="19" t="n"/>
      <c r="M110" s="20">
        <f>IF(OR($A110="",$L110=""),"",IFERROR($L110*Assumptions!$B$5,""))</f>
        <v/>
      </c>
      <c r="N110" s="21" t="n"/>
      <c r="O110" s="15" t="n"/>
      <c r="P110" s="22" t="n"/>
      <c r="Q110" s="22" t="n"/>
      <c r="R110" s="20">
        <f>IF($A110="","",IF(COUNT($M110,$P110,$Q110)=0,"",IFERROR(SUM($M110,$P110,$Q110),"")))</f>
        <v/>
      </c>
      <c r="S110" s="22" t="n"/>
      <c r="T110" s="16" t="n"/>
      <c r="U110" s="15" t="n"/>
      <c r="V110" s="28" t="n"/>
      <c r="W110" s="18">
        <f>IF(OR($G110="",$V110=""),"",IFERROR($V110-$G110,""))</f>
        <v/>
      </c>
      <c r="X110" s="23">
        <f>IFERROR(IF($A110="","",IF(OR($F110="",$G110="",$U110=""),"Check required fields",IF(OR($G110&lt;$F110,AND($V110&lt;&gt;"",$V110&lt;$G110)),"Check dates",IF(AND($L110&lt;&gt;"",$L110&gt;Assumptions!$B$6),"Check labor",IF(AND($R110&lt;&gt;"",$R110&gt;Assumptions!$B$7),"Review cost",IF(AND(OR($U110="Resolved",$U110="Closed"),$V110=""),"Check resolved date",IF(AND(OR($U110="Open",$U110="Scheduled",$U110="Monitoring"),TODAY()-$G110&gt;Assumptions!$B$4),"Review aging",""))))))),"Check entry")</f>
        <v/>
      </c>
    </row>
    <row r="111" ht="34" customHeight="1">
      <c r="A111" s="15" t="n"/>
      <c r="B111" s="15" t="n"/>
      <c r="C111" s="16" t="n"/>
      <c r="D111" s="16" t="n"/>
      <c r="E111" s="15" t="n"/>
      <c r="F111" s="28" t="n"/>
      <c r="G111" s="28" t="n"/>
      <c r="H111" s="18">
        <f>IF(OR($F111="",$G111=""),"",IFERROR($G111-$F111,""))</f>
        <v/>
      </c>
      <c r="I111" s="16" t="n"/>
      <c r="J111" s="15" t="n"/>
      <c r="K111" s="15" t="n"/>
      <c r="L111" s="19" t="n"/>
      <c r="M111" s="20">
        <f>IF(OR($A111="",$L111=""),"",IFERROR($L111*Assumptions!$B$5,""))</f>
        <v/>
      </c>
      <c r="N111" s="21" t="n"/>
      <c r="O111" s="15" t="n"/>
      <c r="P111" s="22" t="n"/>
      <c r="Q111" s="22" t="n"/>
      <c r="R111" s="20">
        <f>IF($A111="","",IF(COUNT($M111,$P111,$Q111)=0,"",IFERROR(SUM($M111,$P111,$Q111),"")))</f>
        <v/>
      </c>
      <c r="S111" s="22" t="n"/>
      <c r="T111" s="16" t="n"/>
      <c r="U111" s="15" t="n"/>
      <c r="V111" s="28" t="n"/>
      <c r="W111" s="18">
        <f>IF(OR($G111="",$V111=""),"",IFERROR($V111-$G111,""))</f>
        <v/>
      </c>
      <c r="X111" s="23">
        <f>IFERROR(IF($A111="","",IF(OR($F111="",$G111="",$U111=""),"Check required fields",IF(OR($G111&lt;$F111,AND($V111&lt;&gt;"",$V111&lt;$G111)),"Check dates",IF(AND($L111&lt;&gt;"",$L111&gt;Assumptions!$B$6),"Check labor",IF(AND($R111&lt;&gt;"",$R111&gt;Assumptions!$B$7),"Review cost",IF(AND(OR($U111="Resolved",$U111="Closed"),$V111=""),"Check resolved date",IF(AND(OR($U111="Open",$U111="Scheduled",$U111="Monitoring"),TODAY()-$G111&gt;Assumptions!$B$4),"Review aging",""))))))),"Check entry")</f>
        <v/>
      </c>
    </row>
    <row r="112" ht="34" customHeight="1">
      <c r="A112" s="15" t="n"/>
      <c r="B112" s="15" t="n"/>
      <c r="C112" s="16" t="n"/>
      <c r="D112" s="16" t="n"/>
      <c r="E112" s="15" t="n"/>
      <c r="F112" s="28" t="n"/>
      <c r="G112" s="28" t="n"/>
      <c r="H112" s="18">
        <f>IF(OR($F112="",$G112=""),"",IFERROR($G112-$F112,""))</f>
        <v/>
      </c>
      <c r="I112" s="16" t="n"/>
      <c r="J112" s="15" t="n"/>
      <c r="K112" s="15" t="n"/>
      <c r="L112" s="19" t="n"/>
      <c r="M112" s="20">
        <f>IF(OR($A112="",$L112=""),"",IFERROR($L112*Assumptions!$B$5,""))</f>
        <v/>
      </c>
      <c r="N112" s="21" t="n"/>
      <c r="O112" s="15" t="n"/>
      <c r="P112" s="22" t="n"/>
      <c r="Q112" s="22" t="n"/>
      <c r="R112" s="20">
        <f>IF($A112="","",IF(COUNT($M112,$P112,$Q112)=0,"",IFERROR(SUM($M112,$P112,$Q112),"")))</f>
        <v/>
      </c>
      <c r="S112" s="22" t="n"/>
      <c r="T112" s="16" t="n"/>
      <c r="U112" s="15" t="n"/>
      <c r="V112" s="28" t="n"/>
      <c r="W112" s="18">
        <f>IF(OR($G112="",$V112=""),"",IFERROR($V112-$G112,""))</f>
        <v/>
      </c>
      <c r="X112" s="23">
        <f>IFERROR(IF($A112="","",IF(OR($F112="",$G112="",$U112=""),"Check required fields",IF(OR($G112&lt;$F112,AND($V112&lt;&gt;"",$V112&lt;$G112)),"Check dates",IF(AND($L112&lt;&gt;"",$L112&gt;Assumptions!$B$6),"Check labor",IF(AND($R112&lt;&gt;"",$R112&gt;Assumptions!$B$7),"Review cost",IF(AND(OR($U112="Resolved",$U112="Closed"),$V112=""),"Check resolved date",IF(AND(OR($U112="Open",$U112="Scheduled",$U112="Monitoring"),TODAY()-$G112&gt;Assumptions!$B$4),"Review aging",""))))))),"Check entry")</f>
        <v/>
      </c>
    </row>
    <row r="113" ht="34" customHeight="1">
      <c r="A113" s="15" t="n"/>
      <c r="B113" s="15" t="n"/>
      <c r="C113" s="16" t="n"/>
      <c r="D113" s="16" t="n"/>
      <c r="E113" s="15" t="n"/>
      <c r="F113" s="28" t="n"/>
      <c r="G113" s="28" t="n"/>
      <c r="H113" s="18">
        <f>IF(OR($F113="",$G113=""),"",IFERROR($G113-$F113,""))</f>
        <v/>
      </c>
      <c r="I113" s="16" t="n"/>
      <c r="J113" s="15" t="n"/>
      <c r="K113" s="15" t="n"/>
      <c r="L113" s="19" t="n"/>
      <c r="M113" s="20">
        <f>IF(OR($A113="",$L113=""),"",IFERROR($L113*Assumptions!$B$5,""))</f>
        <v/>
      </c>
      <c r="N113" s="21" t="n"/>
      <c r="O113" s="15" t="n"/>
      <c r="P113" s="22" t="n"/>
      <c r="Q113" s="22" t="n"/>
      <c r="R113" s="20">
        <f>IF($A113="","",IF(COUNT($M113,$P113,$Q113)=0,"",IFERROR(SUM($M113,$P113,$Q113),"")))</f>
        <v/>
      </c>
      <c r="S113" s="22" t="n"/>
      <c r="T113" s="16" t="n"/>
      <c r="U113" s="15" t="n"/>
      <c r="V113" s="28" t="n"/>
      <c r="W113" s="18">
        <f>IF(OR($G113="",$V113=""),"",IFERROR($V113-$G113,""))</f>
        <v/>
      </c>
      <c r="X113" s="23">
        <f>IFERROR(IF($A113="","",IF(OR($F113="",$G113="",$U113=""),"Check required fields",IF(OR($G113&lt;$F113,AND($V113&lt;&gt;"",$V113&lt;$G113)),"Check dates",IF(AND($L113&lt;&gt;"",$L113&gt;Assumptions!$B$6),"Check labor",IF(AND($R113&lt;&gt;"",$R113&gt;Assumptions!$B$7),"Review cost",IF(AND(OR($U113="Resolved",$U113="Closed"),$V113=""),"Check resolved date",IF(AND(OR($U113="Open",$U113="Scheduled",$U113="Monitoring"),TODAY()-$G113&gt;Assumptions!$B$4),"Review aging",""))))))),"Check entry")</f>
        <v/>
      </c>
    </row>
    <row r="114" ht="34" customHeight="1">
      <c r="A114" s="15" t="n"/>
      <c r="B114" s="15" t="n"/>
      <c r="C114" s="16" t="n"/>
      <c r="D114" s="16" t="n"/>
      <c r="E114" s="15" t="n"/>
      <c r="F114" s="28" t="n"/>
      <c r="G114" s="28" t="n"/>
      <c r="H114" s="18">
        <f>IF(OR($F114="",$G114=""),"",IFERROR($G114-$F114,""))</f>
        <v/>
      </c>
      <c r="I114" s="16" t="n"/>
      <c r="J114" s="15" t="n"/>
      <c r="K114" s="15" t="n"/>
      <c r="L114" s="19" t="n"/>
      <c r="M114" s="20">
        <f>IF(OR($A114="",$L114=""),"",IFERROR($L114*Assumptions!$B$5,""))</f>
        <v/>
      </c>
      <c r="N114" s="21" t="n"/>
      <c r="O114" s="15" t="n"/>
      <c r="P114" s="22" t="n"/>
      <c r="Q114" s="22" t="n"/>
      <c r="R114" s="20">
        <f>IF($A114="","",IF(COUNT($M114,$P114,$Q114)=0,"",IFERROR(SUM($M114,$P114,$Q114),"")))</f>
        <v/>
      </c>
      <c r="S114" s="22" t="n"/>
      <c r="T114" s="16" t="n"/>
      <c r="U114" s="15" t="n"/>
      <c r="V114" s="28" t="n"/>
      <c r="W114" s="18">
        <f>IF(OR($G114="",$V114=""),"",IFERROR($V114-$G114,""))</f>
        <v/>
      </c>
      <c r="X114" s="23">
        <f>IFERROR(IF($A114="","",IF(OR($F114="",$G114="",$U114=""),"Check required fields",IF(OR($G114&lt;$F114,AND($V114&lt;&gt;"",$V114&lt;$G114)),"Check dates",IF(AND($L114&lt;&gt;"",$L114&gt;Assumptions!$B$6),"Check labor",IF(AND($R114&lt;&gt;"",$R114&gt;Assumptions!$B$7),"Review cost",IF(AND(OR($U114="Resolved",$U114="Closed"),$V114=""),"Check resolved date",IF(AND(OR($U114="Open",$U114="Scheduled",$U114="Monitoring"),TODAY()-$G114&gt;Assumptions!$B$4),"Review aging",""))))))),"Check entry")</f>
        <v/>
      </c>
    </row>
    <row r="115" ht="34" customHeight="1">
      <c r="A115" s="15" t="n"/>
      <c r="B115" s="15" t="n"/>
      <c r="C115" s="16" t="n"/>
      <c r="D115" s="16" t="n"/>
      <c r="E115" s="15" t="n"/>
      <c r="F115" s="28" t="n"/>
      <c r="G115" s="28" t="n"/>
      <c r="H115" s="18">
        <f>IF(OR($F115="",$G115=""),"",IFERROR($G115-$F115,""))</f>
        <v/>
      </c>
      <c r="I115" s="16" t="n"/>
      <c r="J115" s="15" t="n"/>
      <c r="K115" s="15" t="n"/>
      <c r="L115" s="19" t="n"/>
      <c r="M115" s="20">
        <f>IF(OR($A115="",$L115=""),"",IFERROR($L115*Assumptions!$B$5,""))</f>
        <v/>
      </c>
      <c r="N115" s="21" t="n"/>
      <c r="O115" s="15" t="n"/>
      <c r="P115" s="22" t="n"/>
      <c r="Q115" s="22" t="n"/>
      <c r="R115" s="20">
        <f>IF($A115="","",IF(COUNT($M115,$P115,$Q115)=0,"",IFERROR(SUM($M115,$P115,$Q115),"")))</f>
        <v/>
      </c>
      <c r="S115" s="22" t="n"/>
      <c r="T115" s="16" t="n"/>
      <c r="U115" s="15" t="n"/>
      <c r="V115" s="28" t="n"/>
      <c r="W115" s="18">
        <f>IF(OR($G115="",$V115=""),"",IFERROR($V115-$G115,""))</f>
        <v/>
      </c>
      <c r="X115" s="23">
        <f>IFERROR(IF($A115="","",IF(OR($F115="",$G115="",$U115=""),"Check required fields",IF(OR($G115&lt;$F115,AND($V115&lt;&gt;"",$V115&lt;$G115)),"Check dates",IF(AND($L115&lt;&gt;"",$L115&gt;Assumptions!$B$6),"Check labor",IF(AND($R115&lt;&gt;"",$R115&gt;Assumptions!$B$7),"Review cost",IF(AND(OR($U115="Resolved",$U115="Closed"),$V115=""),"Check resolved date",IF(AND(OR($U115="Open",$U115="Scheduled",$U115="Monitoring"),TODAY()-$G115&gt;Assumptions!$B$4),"Review aging",""))))))),"Check entry")</f>
        <v/>
      </c>
    </row>
    <row r="116" ht="34" customHeight="1">
      <c r="A116" s="15" t="n"/>
      <c r="B116" s="15" t="n"/>
      <c r="C116" s="16" t="n"/>
      <c r="D116" s="16" t="n"/>
      <c r="E116" s="15" t="n"/>
      <c r="F116" s="28" t="n"/>
      <c r="G116" s="28" t="n"/>
      <c r="H116" s="18">
        <f>IF(OR($F116="",$G116=""),"",IFERROR($G116-$F116,""))</f>
        <v/>
      </c>
      <c r="I116" s="16" t="n"/>
      <c r="J116" s="15" t="n"/>
      <c r="K116" s="15" t="n"/>
      <c r="L116" s="19" t="n"/>
      <c r="M116" s="20">
        <f>IF(OR($A116="",$L116=""),"",IFERROR($L116*Assumptions!$B$5,""))</f>
        <v/>
      </c>
      <c r="N116" s="21" t="n"/>
      <c r="O116" s="15" t="n"/>
      <c r="P116" s="22" t="n"/>
      <c r="Q116" s="22" t="n"/>
      <c r="R116" s="20">
        <f>IF($A116="","",IF(COUNT($M116,$P116,$Q116)=0,"",IFERROR(SUM($M116,$P116,$Q116),"")))</f>
        <v/>
      </c>
      <c r="S116" s="22" t="n"/>
      <c r="T116" s="16" t="n"/>
      <c r="U116" s="15" t="n"/>
      <c r="V116" s="28" t="n"/>
      <c r="W116" s="18">
        <f>IF(OR($G116="",$V116=""),"",IFERROR($V116-$G116,""))</f>
        <v/>
      </c>
      <c r="X116" s="23">
        <f>IFERROR(IF($A116="","",IF(OR($F116="",$G116="",$U116=""),"Check required fields",IF(OR($G116&lt;$F116,AND($V116&lt;&gt;"",$V116&lt;$G116)),"Check dates",IF(AND($L116&lt;&gt;"",$L116&gt;Assumptions!$B$6),"Check labor",IF(AND($R116&lt;&gt;"",$R116&gt;Assumptions!$B$7),"Review cost",IF(AND(OR($U116="Resolved",$U116="Closed"),$V116=""),"Check resolved date",IF(AND(OR($U116="Open",$U116="Scheduled",$U116="Monitoring"),TODAY()-$G116&gt;Assumptions!$B$4),"Review aging",""))))))),"Check entry")</f>
        <v/>
      </c>
    </row>
    <row r="117" ht="34" customHeight="1">
      <c r="A117" s="15" t="n"/>
      <c r="B117" s="15" t="n"/>
      <c r="C117" s="16" t="n"/>
      <c r="D117" s="16" t="n"/>
      <c r="E117" s="15" t="n"/>
      <c r="F117" s="28" t="n"/>
      <c r="G117" s="28" t="n"/>
      <c r="H117" s="18">
        <f>IF(OR($F117="",$G117=""),"",IFERROR($G117-$F117,""))</f>
        <v/>
      </c>
      <c r="I117" s="16" t="n"/>
      <c r="J117" s="15" t="n"/>
      <c r="K117" s="15" t="n"/>
      <c r="L117" s="19" t="n"/>
      <c r="M117" s="20">
        <f>IF(OR($A117="",$L117=""),"",IFERROR($L117*Assumptions!$B$5,""))</f>
        <v/>
      </c>
      <c r="N117" s="21" t="n"/>
      <c r="O117" s="15" t="n"/>
      <c r="P117" s="22" t="n"/>
      <c r="Q117" s="22" t="n"/>
      <c r="R117" s="20">
        <f>IF($A117="","",IF(COUNT($M117,$P117,$Q117)=0,"",IFERROR(SUM($M117,$P117,$Q117),"")))</f>
        <v/>
      </c>
      <c r="S117" s="22" t="n"/>
      <c r="T117" s="16" t="n"/>
      <c r="U117" s="15" t="n"/>
      <c r="V117" s="28" t="n"/>
      <c r="W117" s="18">
        <f>IF(OR($G117="",$V117=""),"",IFERROR($V117-$G117,""))</f>
        <v/>
      </c>
      <c r="X117" s="23">
        <f>IFERROR(IF($A117="","",IF(OR($F117="",$G117="",$U117=""),"Check required fields",IF(OR($G117&lt;$F117,AND($V117&lt;&gt;"",$V117&lt;$G117)),"Check dates",IF(AND($L117&lt;&gt;"",$L117&gt;Assumptions!$B$6),"Check labor",IF(AND($R117&lt;&gt;"",$R117&gt;Assumptions!$B$7),"Review cost",IF(AND(OR($U117="Resolved",$U117="Closed"),$V117=""),"Check resolved date",IF(AND(OR($U117="Open",$U117="Scheduled",$U117="Monitoring"),TODAY()-$G117&gt;Assumptions!$B$4),"Review aging",""))))))),"Check entry")</f>
        <v/>
      </c>
    </row>
    <row r="118" ht="34" customHeight="1">
      <c r="A118" s="15" t="n"/>
      <c r="B118" s="15" t="n"/>
      <c r="C118" s="16" t="n"/>
      <c r="D118" s="16" t="n"/>
      <c r="E118" s="15" t="n"/>
      <c r="F118" s="28" t="n"/>
      <c r="G118" s="28" t="n"/>
      <c r="H118" s="18">
        <f>IF(OR($F118="",$G118=""),"",IFERROR($G118-$F118,""))</f>
        <v/>
      </c>
      <c r="I118" s="16" t="n"/>
      <c r="J118" s="15" t="n"/>
      <c r="K118" s="15" t="n"/>
      <c r="L118" s="19" t="n"/>
      <c r="M118" s="20">
        <f>IF(OR($A118="",$L118=""),"",IFERROR($L118*Assumptions!$B$5,""))</f>
        <v/>
      </c>
      <c r="N118" s="21" t="n"/>
      <c r="O118" s="15" t="n"/>
      <c r="P118" s="22" t="n"/>
      <c r="Q118" s="22" t="n"/>
      <c r="R118" s="20">
        <f>IF($A118="","",IF(COUNT($M118,$P118,$Q118)=0,"",IFERROR(SUM($M118,$P118,$Q118),"")))</f>
        <v/>
      </c>
      <c r="S118" s="22" t="n"/>
      <c r="T118" s="16" t="n"/>
      <c r="U118" s="15" t="n"/>
      <c r="V118" s="28" t="n"/>
      <c r="W118" s="18">
        <f>IF(OR($G118="",$V118=""),"",IFERROR($V118-$G118,""))</f>
        <v/>
      </c>
      <c r="X118" s="23">
        <f>IFERROR(IF($A118="","",IF(OR($F118="",$G118="",$U118=""),"Check required fields",IF(OR($G118&lt;$F118,AND($V118&lt;&gt;"",$V118&lt;$G118)),"Check dates",IF(AND($L118&lt;&gt;"",$L118&gt;Assumptions!$B$6),"Check labor",IF(AND($R118&lt;&gt;"",$R118&gt;Assumptions!$B$7),"Review cost",IF(AND(OR($U118="Resolved",$U118="Closed"),$V118=""),"Check resolved date",IF(AND(OR($U118="Open",$U118="Scheduled",$U118="Monitoring"),TODAY()-$G118&gt;Assumptions!$B$4),"Review aging",""))))))),"Check entry")</f>
        <v/>
      </c>
    </row>
    <row r="119" ht="34" customHeight="1">
      <c r="A119" s="15" t="n"/>
      <c r="B119" s="15" t="n"/>
      <c r="C119" s="16" t="n"/>
      <c r="D119" s="16" t="n"/>
      <c r="E119" s="15" t="n"/>
      <c r="F119" s="28" t="n"/>
      <c r="G119" s="28" t="n"/>
      <c r="H119" s="18">
        <f>IF(OR($F119="",$G119=""),"",IFERROR($G119-$F119,""))</f>
        <v/>
      </c>
      <c r="I119" s="16" t="n"/>
      <c r="J119" s="15" t="n"/>
      <c r="K119" s="15" t="n"/>
      <c r="L119" s="19" t="n"/>
      <c r="M119" s="20">
        <f>IF(OR($A119="",$L119=""),"",IFERROR($L119*Assumptions!$B$5,""))</f>
        <v/>
      </c>
      <c r="N119" s="21" t="n"/>
      <c r="O119" s="15" t="n"/>
      <c r="P119" s="22" t="n"/>
      <c r="Q119" s="22" t="n"/>
      <c r="R119" s="20">
        <f>IF($A119="","",IF(COUNT($M119,$P119,$Q119)=0,"",IFERROR(SUM($M119,$P119,$Q119),"")))</f>
        <v/>
      </c>
      <c r="S119" s="22" t="n"/>
      <c r="T119" s="16" t="n"/>
      <c r="U119" s="15" t="n"/>
      <c r="V119" s="28" t="n"/>
      <c r="W119" s="18">
        <f>IF(OR($G119="",$V119=""),"",IFERROR($V119-$G119,""))</f>
        <v/>
      </c>
      <c r="X119" s="23">
        <f>IFERROR(IF($A119="","",IF(OR($F119="",$G119="",$U119=""),"Check required fields",IF(OR($G119&lt;$F119,AND($V119&lt;&gt;"",$V119&lt;$G119)),"Check dates",IF(AND($L119&lt;&gt;"",$L119&gt;Assumptions!$B$6),"Check labor",IF(AND($R119&lt;&gt;"",$R119&gt;Assumptions!$B$7),"Review cost",IF(AND(OR($U119="Resolved",$U119="Closed"),$V119=""),"Check resolved date",IF(AND(OR($U119="Open",$U119="Scheduled",$U119="Monitoring"),TODAY()-$G119&gt;Assumptions!$B$4),"Review aging",""))))))),"Check entry")</f>
        <v/>
      </c>
    </row>
    <row r="120" ht="34" customHeight="1">
      <c r="A120" s="15" t="n"/>
      <c r="B120" s="15" t="n"/>
      <c r="C120" s="16" t="n"/>
      <c r="D120" s="16" t="n"/>
      <c r="E120" s="15" t="n"/>
      <c r="F120" s="28" t="n"/>
      <c r="G120" s="28" t="n"/>
      <c r="H120" s="18">
        <f>IF(OR($F120="",$G120=""),"",IFERROR($G120-$F120,""))</f>
        <v/>
      </c>
      <c r="I120" s="16" t="n"/>
      <c r="J120" s="15" t="n"/>
      <c r="K120" s="15" t="n"/>
      <c r="L120" s="19" t="n"/>
      <c r="M120" s="20">
        <f>IF(OR($A120="",$L120=""),"",IFERROR($L120*Assumptions!$B$5,""))</f>
        <v/>
      </c>
      <c r="N120" s="21" t="n"/>
      <c r="O120" s="15" t="n"/>
      <c r="P120" s="22" t="n"/>
      <c r="Q120" s="22" t="n"/>
      <c r="R120" s="20">
        <f>IF($A120="","",IF(COUNT($M120,$P120,$Q120)=0,"",IFERROR(SUM($M120,$P120,$Q120),"")))</f>
        <v/>
      </c>
      <c r="S120" s="22" t="n"/>
      <c r="T120" s="16" t="n"/>
      <c r="U120" s="15" t="n"/>
      <c r="V120" s="28" t="n"/>
      <c r="W120" s="18">
        <f>IF(OR($G120="",$V120=""),"",IFERROR($V120-$G120,""))</f>
        <v/>
      </c>
      <c r="X120" s="23">
        <f>IFERROR(IF($A120="","",IF(OR($F120="",$G120="",$U120=""),"Check required fields",IF(OR($G120&lt;$F120,AND($V120&lt;&gt;"",$V120&lt;$G120)),"Check dates",IF(AND($L120&lt;&gt;"",$L120&gt;Assumptions!$B$6),"Check labor",IF(AND($R120&lt;&gt;"",$R120&gt;Assumptions!$B$7),"Review cost",IF(AND(OR($U120="Resolved",$U120="Closed"),$V120=""),"Check resolved date",IF(AND(OR($U120="Open",$U120="Scheduled",$U120="Monitoring"),TODAY()-$G120&gt;Assumptions!$B$4),"Review aging",""))))))),"Check entry")</f>
        <v/>
      </c>
    </row>
    <row r="121" ht="34" customHeight="1">
      <c r="A121" s="15" t="n"/>
      <c r="B121" s="15" t="n"/>
      <c r="C121" s="16" t="n"/>
      <c r="D121" s="16" t="n"/>
      <c r="E121" s="15" t="n"/>
      <c r="F121" s="28" t="n"/>
      <c r="G121" s="28" t="n"/>
      <c r="H121" s="18">
        <f>IF(OR($F121="",$G121=""),"",IFERROR($G121-$F121,""))</f>
        <v/>
      </c>
      <c r="I121" s="16" t="n"/>
      <c r="J121" s="15" t="n"/>
      <c r="K121" s="15" t="n"/>
      <c r="L121" s="19" t="n"/>
      <c r="M121" s="20">
        <f>IF(OR($A121="",$L121=""),"",IFERROR($L121*Assumptions!$B$5,""))</f>
        <v/>
      </c>
      <c r="N121" s="21" t="n"/>
      <c r="O121" s="15" t="n"/>
      <c r="P121" s="22" t="n"/>
      <c r="Q121" s="22" t="n"/>
      <c r="R121" s="20">
        <f>IF($A121="","",IF(COUNT($M121,$P121,$Q121)=0,"",IFERROR(SUM($M121,$P121,$Q121),"")))</f>
        <v/>
      </c>
      <c r="S121" s="22" t="n"/>
      <c r="T121" s="16" t="n"/>
      <c r="U121" s="15" t="n"/>
      <c r="V121" s="28" t="n"/>
      <c r="W121" s="18">
        <f>IF(OR($G121="",$V121=""),"",IFERROR($V121-$G121,""))</f>
        <v/>
      </c>
      <c r="X121" s="23">
        <f>IFERROR(IF($A121="","",IF(OR($F121="",$G121="",$U121=""),"Check required fields",IF(OR($G121&lt;$F121,AND($V121&lt;&gt;"",$V121&lt;$G121)),"Check dates",IF(AND($L121&lt;&gt;"",$L121&gt;Assumptions!$B$6),"Check labor",IF(AND($R121&lt;&gt;"",$R121&gt;Assumptions!$B$7),"Review cost",IF(AND(OR($U121="Resolved",$U121="Closed"),$V121=""),"Check resolved date",IF(AND(OR($U121="Open",$U121="Scheduled",$U121="Monitoring"),TODAY()-$G121&gt;Assumptions!$B$4),"Review aging",""))))))),"Check entry")</f>
        <v/>
      </c>
    </row>
    <row r="122" ht="34" customHeight="1">
      <c r="A122" s="15" t="n"/>
      <c r="B122" s="15" t="n"/>
      <c r="C122" s="16" t="n"/>
      <c r="D122" s="16" t="n"/>
      <c r="E122" s="15" t="n"/>
      <c r="F122" s="28" t="n"/>
      <c r="G122" s="28" t="n"/>
      <c r="H122" s="18">
        <f>IF(OR($F122="",$G122=""),"",IFERROR($G122-$F122,""))</f>
        <v/>
      </c>
      <c r="I122" s="16" t="n"/>
      <c r="J122" s="15" t="n"/>
      <c r="K122" s="15" t="n"/>
      <c r="L122" s="19" t="n"/>
      <c r="M122" s="20">
        <f>IF(OR($A122="",$L122=""),"",IFERROR($L122*Assumptions!$B$5,""))</f>
        <v/>
      </c>
      <c r="N122" s="21" t="n"/>
      <c r="O122" s="15" t="n"/>
      <c r="P122" s="22" t="n"/>
      <c r="Q122" s="22" t="n"/>
      <c r="R122" s="20">
        <f>IF($A122="","",IF(COUNT($M122,$P122,$Q122)=0,"",IFERROR(SUM($M122,$P122,$Q122),"")))</f>
        <v/>
      </c>
      <c r="S122" s="22" t="n"/>
      <c r="T122" s="16" t="n"/>
      <c r="U122" s="15" t="n"/>
      <c r="V122" s="28" t="n"/>
      <c r="W122" s="18">
        <f>IF(OR($G122="",$V122=""),"",IFERROR($V122-$G122,""))</f>
        <v/>
      </c>
      <c r="X122" s="23">
        <f>IFERROR(IF($A122="","",IF(OR($F122="",$G122="",$U122=""),"Check required fields",IF(OR($G122&lt;$F122,AND($V122&lt;&gt;"",$V122&lt;$G122)),"Check dates",IF(AND($L122&lt;&gt;"",$L122&gt;Assumptions!$B$6),"Check labor",IF(AND($R122&lt;&gt;"",$R122&gt;Assumptions!$B$7),"Review cost",IF(AND(OR($U122="Resolved",$U122="Closed"),$V122=""),"Check resolved date",IF(AND(OR($U122="Open",$U122="Scheduled",$U122="Monitoring"),TODAY()-$G122&gt;Assumptions!$B$4),"Review aging",""))))))),"Check entry")</f>
        <v/>
      </c>
    </row>
    <row r="123" ht="34" customHeight="1">
      <c r="A123" s="15" t="n"/>
      <c r="B123" s="15" t="n"/>
      <c r="C123" s="16" t="n"/>
      <c r="D123" s="16" t="n"/>
      <c r="E123" s="15" t="n"/>
      <c r="F123" s="28" t="n"/>
      <c r="G123" s="28" t="n"/>
      <c r="H123" s="18">
        <f>IF(OR($F123="",$G123=""),"",IFERROR($G123-$F123,""))</f>
        <v/>
      </c>
      <c r="I123" s="16" t="n"/>
      <c r="J123" s="15" t="n"/>
      <c r="K123" s="15" t="n"/>
      <c r="L123" s="19" t="n"/>
      <c r="M123" s="20">
        <f>IF(OR($A123="",$L123=""),"",IFERROR($L123*Assumptions!$B$5,""))</f>
        <v/>
      </c>
      <c r="N123" s="21" t="n"/>
      <c r="O123" s="15" t="n"/>
      <c r="P123" s="22" t="n"/>
      <c r="Q123" s="22" t="n"/>
      <c r="R123" s="20">
        <f>IF($A123="","",IF(COUNT($M123,$P123,$Q123)=0,"",IFERROR(SUM($M123,$P123,$Q123),"")))</f>
        <v/>
      </c>
      <c r="S123" s="22" t="n"/>
      <c r="T123" s="16" t="n"/>
      <c r="U123" s="15" t="n"/>
      <c r="V123" s="28" t="n"/>
      <c r="W123" s="18">
        <f>IF(OR($G123="",$V123=""),"",IFERROR($V123-$G123,""))</f>
        <v/>
      </c>
      <c r="X123" s="23">
        <f>IFERROR(IF($A123="","",IF(OR($F123="",$G123="",$U123=""),"Check required fields",IF(OR($G123&lt;$F123,AND($V123&lt;&gt;"",$V123&lt;$G123)),"Check dates",IF(AND($L123&lt;&gt;"",$L123&gt;Assumptions!$B$6),"Check labor",IF(AND($R123&lt;&gt;"",$R123&gt;Assumptions!$B$7),"Review cost",IF(AND(OR($U123="Resolved",$U123="Closed"),$V123=""),"Check resolved date",IF(AND(OR($U123="Open",$U123="Scheduled",$U123="Monitoring"),TODAY()-$G123&gt;Assumptions!$B$4),"Review aging",""))))))),"Check entry")</f>
        <v/>
      </c>
    </row>
    <row r="124" ht="34" customHeight="1">
      <c r="A124" s="15" t="n"/>
      <c r="B124" s="15" t="n"/>
      <c r="C124" s="16" t="n"/>
      <c r="D124" s="16" t="n"/>
      <c r="E124" s="15" t="n"/>
      <c r="F124" s="28" t="n"/>
      <c r="G124" s="28" t="n"/>
      <c r="H124" s="18">
        <f>IF(OR($F124="",$G124=""),"",IFERROR($G124-$F124,""))</f>
        <v/>
      </c>
      <c r="I124" s="16" t="n"/>
      <c r="J124" s="15" t="n"/>
      <c r="K124" s="15" t="n"/>
      <c r="L124" s="19" t="n"/>
      <c r="M124" s="20">
        <f>IF(OR($A124="",$L124=""),"",IFERROR($L124*Assumptions!$B$5,""))</f>
        <v/>
      </c>
      <c r="N124" s="21" t="n"/>
      <c r="O124" s="15" t="n"/>
      <c r="P124" s="22" t="n"/>
      <c r="Q124" s="22" t="n"/>
      <c r="R124" s="20">
        <f>IF($A124="","",IF(COUNT($M124,$P124,$Q124)=0,"",IFERROR(SUM($M124,$P124,$Q124),"")))</f>
        <v/>
      </c>
      <c r="S124" s="22" t="n"/>
      <c r="T124" s="16" t="n"/>
      <c r="U124" s="15" t="n"/>
      <c r="V124" s="28" t="n"/>
      <c r="W124" s="18">
        <f>IF(OR($G124="",$V124=""),"",IFERROR($V124-$G124,""))</f>
        <v/>
      </c>
      <c r="X124" s="23">
        <f>IFERROR(IF($A124="","",IF(OR($F124="",$G124="",$U124=""),"Check required fields",IF(OR($G124&lt;$F124,AND($V124&lt;&gt;"",$V124&lt;$G124)),"Check dates",IF(AND($L124&lt;&gt;"",$L124&gt;Assumptions!$B$6),"Check labor",IF(AND($R124&lt;&gt;"",$R124&gt;Assumptions!$B$7),"Review cost",IF(AND(OR($U124="Resolved",$U124="Closed"),$V124=""),"Check resolved date",IF(AND(OR($U124="Open",$U124="Scheduled",$U124="Monitoring"),TODAY()-$G124&gt;Assumptions!$B$4),"Review aging",""))))))),"Check entry")</f>
        <v/>
      </c>
    </row>
  </sheetData>
  <autoFilter ref="A4:X124"/>
  <mergeCells count="1">
    <mergeCell ref="A1:X1"/>
  </mergeCells>
  <conditionalFormatting sqref="A5:A124">
    <cfRule type="expression" priority="1" dxfId="0">
      <formula>AND($A5&lt;&gt;"",COUNTIF($A$5:$A$124,$A5)&gt;1)</formula>
    </cfRule>
  </conditionalFormatting>
  <conditionalFormatting sqref="U5:U124">
    <cfRule type="expression" priority="2" dxfId="1">
      <formula>OR($U5="Resolved",$U5="Closed")</formula>
    </cfRule>
    <cfRule type="expression" priority="3" dxfId="0">
      <formula>$U5="Open"</formula>
    </cfRule>
    <cfRule type="expression" priority="4" dxfId="2">
      <formula>OR($U5="Scheduled",$U5="Monitoring")</formula>
    </cfRule>
  </conditionalFormatting>
  <conditionalFormatting sqref="X5:X124">
    <cfRule type="expression" priority="5" dxfId="0">
      <formula>$X5&lt;&gt;""</formula>
    </cfRule>
  </conditionalFormatting>
  <dataValidations count="8">
    <dataValidation sqref="U5:U124" showDropDown="0" showInputMessage="1" showErrorMessage="1" allowBlank="0" errorTitle="Choose a listed status" error="Select Open, Scheduled, Monitoring, Resolved, or Closed." promptTitle="Callback status" prompt="Select the current internal status." type="list">
      <formula1>"Open,Scheduled,Monitoring,Resolved,Closed"</formula1>
    </dataValidation>
    <dataValidation sqref="J5:J124" showDropDown="0" showInputMessage="1" showErrorMessage="1" allowBlank="0" errorTitle="Choose a listed cause" error="Select a cause from the list." promptTitle="Callback cause" prompt="Choose the best current cause; use Undetermined when needed." type="list">
      <formula1>"Installation,Diagnosis,Part Failure,Maintenance,Customer/Site,Undetermined"</formula1>
    </dataValidation>
    <dataValidation sqref="K5:K124" showDropDown="0" showInputMessage="1" showErrorMessage="1" allowBlank="0" errorTitle="Choose a listed team" error="Select a responsibility choice from the list." promptTitle="Responsible team" prompt="Choose the current internal responsibility assessment." type="list">
      <formula1>"Installation Team,Service Team,Maintenance Team,Customer/Site,Manufacturer,Unassigned"</formula1>
    </dataValidation>
    <dataValidation sqref="O5:O124" showDropDown="0" showInputMessage="1" showErrorMessage="1" allowBlank="0" errorTitle="Choose a listed unit" error="Select each, kit, lb, ft, or gal." promptTitle="Parts unit" prompt="Select the unit used for the parts quantity." type="list">
      <formula1>"each,kit,lb,ft,gal"</formula1>
    </dataValidation>
    <dataValidation sqref="F5:F124 G5:G124 V5:V124" showDropDown="0" showInputMessage="1" showErrorMessage="1" allowBlank="0" errorTitle="Check the date" error="Enter a date within the editable range on the Assumptions sheet." promptTitle="Service date" prompt="Use MM/DD/YYYY within the allowed date range." type="date" operator="between">
      <formula1>Assumptions!$B$10</formula1>
      <formula2>Assumptions!$B$11</formula2>
    </dataValidation>
    <dataValidation sqref="L5:L124" showDropDown="0" showInputMessage="1" showErrorMessage="1" allowBlank="0" errorTitle="Check labor hours" error="Enter zero or a positive value within the editable maximum." promptTitle="Labor hours" prompt="Enter callback labor hours as a decimal." type="decimal" operator="between">
      <formula1>0</formula1>
      <formula2>Assumptions!$B$8</formula2>
    </dataValidation>
    <dataValidation sqref="N5:N124" showDropDown="0" showInputMessage="1" showErrorMessage="1" allowBlank="0" errorTitle="Check parts quantity" error="Enter a whole number within the editable maximum." promptTitle="Parts quantity" prompt="Enter the number of parts units used." type="whole" operator="between">
      <formula1>0</formula1>
      <formula2>Assumptions!$B$9</formula2>
    </dataValidation>
    <dataValidation sqref="P5:P124 Q5:Q124 S5:S124" showDropDown="0" showInputMessage="1" showErrorMessage="1" allowBlank="0" errorTitle="Check the dollar amount" error="Enter zero or a positive dollar amount." promptTitle="Dollar amount" prompt="Enter a nonnegative amount in US dollars." type="decimal" operator="greaterThanOrEqual">
      <formula1>0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" customWidth="1" min="3" max="3"/>
    <col width="3" customWidth="1" min="4" max="4"/>
  </cols>
  <sheetData>
    <row r="1" ht="26" customHeight="1">
      <c r="A1" s="1" t="inlineStr">
        <is>
          <t>HVAC Callback Tracker Assumptions</t>
        </is>
      </c>
      <c r="B1" s="25" t="n"/>
      <c r="C1" s="25" t="n"/>
      <c r="D1" s="26" t="n"/>
    </row>
    <row r="2" ht="30" customHeight="1">
      <c r="A2" s="14" t="inlineStr">
        <is>
          <t>Edit the orange cells to match internal review practices. These values are planning assumptions, not guarantees.</t>
        </is>
      </c>
    </row>
    <row r="3">
      <c r="A3" s="4" t="inlineStr">
        <is>
          <t>Editable Setting</t>
        </is>
      </c>
      <c r="B3" s="4" t="inlineStr">
        <is>
          <t>Value</t>
        </is>
      </c>
    </row>
    <row r="4">
      <c r="A4" s="8" t="inlineStr">
        <is>
          <t>Aging review limit (days)</t>
        </is>
      </c>
      <c r="B4" s="21" t="n">
        <v>14</v>
      </c>
    </row>
    <row r="5">
      <c r="A5" s="11" t="inlineStr">
        <is>
          <t>Loaded labor cost estimate ($/labor hour)</t>
        </is>
      </c>
      <c r="B5" s="22" t="n">
        <v>68</v>
      </c>
    </row>
    <row r="6">
      <c r="A6" s="8" t="inlineStr">
        <is>
          <t>Labor review threshold (hours)</t>
        </is>
      </c>
      <c r="B6" s="19" t="n">
        <v>8</v>
      </c>
    </row>
    <row r="7">
      <c r="A7" s="11" t="inlineStr">
        <is>
          <t>Callback cost review threshold ($)</t>
        </is>
      </c>
      <c r="B7" s="22" t="n">
        <v>750</v>
      </c>
    </row>
    <row r="8">
      <c r="A8" s="8" t="inlineStr">
        <is>
          <t>Maximum labor entry (hours)</t>
        </is>
      </c>
      <c r="B8" s="19" t="n">
        <v>24</v>
      </c>
    </row>
    <row r="9">
      <c r="A9" s="11" t="inlineStr">
        <is>
          <t>Maximum parts quantity</t>
        </is>
      </c>
      <c r="B9" s="21" t="n">
        <v>100</v>
      </c>
    </row>
    <row r="10">
      <c r="A10" s="8" t="inlineStr">
        <is>
          <t>Earliest allowed service date</t>
        </is>
      </c>
      <c r="B10" s="28" t="n">
        <v>45292</v>
      </c>
    </row>
    <row r="11">
      <c r="A11" s="11" t="inlineStr">
        <is>
          <t>Latest allowed service date</t>
        </is>
      </c>
      <c r="B11" s="28" t="n">
        <v>46752</v>
      </c>
    </row>
    <row r="12"/>
    <row r="13">
      <c r="A13" s="24" t="inlineStr">
        <is>
          <t>Review guidance</t>
        </is>
      </c>
    </row>
    <row r="14">
      <c r="A14" s="14" t="inlineStr">
        <is>
          <t>A review flag is a prompt for a person to check the record.</t>
        </is>
      </c>
    </row>
    <row r="15">
      <c r="A15" s="14" t="inlineStr">
        <is>
          <t>Loaded labor cost is an editable internal estimate used only for workbook calculations.</t>
        </is>
      </c>
    </row>
    <row r="16">
      <c r="A16" s="14" t="inlineStr">
        <is>
          <t>Status, cause, responsibility, and unit choices are stable lists in the callback log.</t>
        </is>
      </c>
    </row>
  </sheetData>
  <mergeCells count="1">
    <mergeCell ref="A1:D1"/>
  </mergeCells>
  <dataValidations count="2">
    <dataValidation sqref="B4 B9" showDropDown="0" showInputMessage="1" showErrorMessage="1" allowBlank="0" errorTitle="Check the setting" error="Enter a whole number greater than zero." promptTitle="Editable limit" prompt="Enter a positive whole number." type="whole" operator="greaterThan">
      <formula1>0</formula1>
    </dataValidation>
    <dataValidation sqref="B5:B8" showDropDown="0" showInputMessage="1" showErrorMessage="1" allowBlank="0" errorTitle="Check the setting" error="Enter a number greater than zero." promptTitle="Editable estimate or limit" prompt="Enter a positive number." type="decimal" operator="greaterThan">
      <formula1>0</formula1>
    </dataValidation>
  </dataValidations>
  <pageMargins left="0.3" right="0.3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2026-09-12T08:32:46Z</dcterms:created>
  <dcterms:modified xmlns:dcterms="http://purl.org/dc/terms/" xmlns:xsi="http://www.w3.org/2001/XMLSchema-instance" xsi:type="dcterms:W3CDTF">2026-09-12T08:32:47+00:00Z</dcterms:modified>
</cp:coreProperties>
</file>