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Estimate Lin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'Estimate Lines'!$A$9:$P$109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$#,##0.00;[Red]-$#,##0.00"/>
    <numFmt numFmtId="165" formatCode="MM/DD/YYYY"/>
    <numFmt numFmtId="166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E6F75"/>
      <sz val="10"/>
    </font>
    <font>
      <name val="Calibri"/>
      <b val="1"/>
      <color rgb="00243746"/>
      <sz val="10"/>
    </font>
    <font>
      <name val="Calibri"/>
      <color rgb="00243746"/>
      <sz val="10"/>
    </font>
    <font>
      <name val="Calibri"/>
      <b val="1"/>
      <color rgb="00FFFFFF"/>
      <sz val="11"/>
    </font>
    <font>
      <name val="Calibri"/>
      <b val="1"/>
      <color rgb="0016324F"/>
      <sz val="12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F1F6F7"/>
      </patternFill>
    </fill>
    <fill>
      <patternFill patternType="solid">
        <fgColor rgb="00FFFFFF"/>
      </patternFill>
    </fill>
    <fill>
      <patternFill patternType="solid">
        <fgColor rgb="00167D8D"/>
      </patternFill>
    </fill>
    <fill>
      <patternFill patternType="solid">
        <fgColor rgb="00FFF1DE"/>
      </patternFill>
    </fill>
  </fills>
  <borders count="6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  <border>
      <left/>
      <right/>
      <top style="thin">
        <color rgb="00C8D5D9"/>
      </top>
      <bottom/>
      <diagonal/>
    </border>
    <border>
      <left/>
      <right style="thin">
        <color rgb="00C8D5D9"/>
      </right>
      <top style="thin">
        <color rgb="00C8D5D9"/>
      </top>
      <bottom/>
      <diagonal/>
    </border>
    <border>
      <left/>
      <right/>
      <top style="thin">
        <color rgb="00C8D5D9"/>
      </top>
      <bottom style="thin">
        <color rgb="00C8D5D9"/>
      </bottom>
      <diagonal/>
    </border>
    <border>
      <left/>
      <right style="thin">
        <color rgb="00C8D5D9"/>
      </right>
      <top style="thin">
        <color rgb="00C8D5D9"/>
      </top>
      <bottom style="thin">
        <color rgb="00C8D5D9"/>
      </bottom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/>
    </xf>
    <xf numFmtId="164" fontId="6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left" vertical="center" wrapText="1"/>
    </xf>
    <xf numFmtId="166" fontId="6" fillId="4" borderId="1" applyAlignment="1" pivotButton="0" quotePrefix="0" xfId="0">
      <alignment horizontal="right" vertical="center"/>
    </xf>
    <xf numFmtId="2" fontId="6" fillId="4" borderId="1" applyAlignment="1" pivotButton="0" quotePrefix="0" xfId="0">
      <alignment horizontal="right" vertical="center"/>
    </xf>
    <xf numFmtId="0" fontId="0" fillId="5" borderId="1" pivotButton="0" quotePrefix="0" xfId="0"/>
    <xf numFmtId="1" fontId="6" fillId="4" borderId="1" applyAlignment="1" pivotButton="0" quotePrefix="0" xfId="0">
      <alignment horizontal="right" vertical="center"/>
    </xf>
    <xf numFmtId="0" fontId="5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/>
    </xf>
    <xf numFmtId="164" fontId="4" fillId="3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165" fontId="4" fillId="6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2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right" vertical="center"/>
    </xf>
    <xf numFmtId="2" fontId="4" fillId="3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166" fontId="4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2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166" fontId="4" fillId="6" borderId="1" applyAlignment="1" pivotButton="0" quotePrefix="0" xfId="0">
      <alignment horizontal="right" vertical="center"/>
    </xf>
    <xf numFmtId="2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6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left" vertical="center" wrapText="1"/>
    </xf>
    <xf numFmtId="164" fontId="4" fillId="3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6532F"/>
        </patternFill>
      </fill>
    </dxf>
    <dxf>
      <font>
        <name val="Calibri"/>
        <b val="1"/>
        <color rgb="00FFFFFF"/>
        <sz val="10"/>
      </font>
      <fill>
        <patternFill patternType="solid">
          <fgColor rgb="0026734D"/>
        </patternFill>
      </fill>
    </dxf>
    <dxf>
      <font>
        <name val="Calibri"/>
        <b val="1"/>
        <color rgb="00FFFFFF"/>
        <sz val="10"/>
      </font>
      <fill>
        <patternFill patternType="solid">
          <fgColor rgb="00E8752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Included Price by Category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'Summary'!B11</f>
            </strRef>
          </tx>
          <spPr>
            <a:solidFill xmlns:a="http://schemas.openxmlformats.org/drawingml/2006/main">
              <a:srgbClr val="E87524"/>
            </a:solidFill>
            <a:ln xmlns:a="http://schemas.openxmlformats.org/drawingml/2006/main">
              <a:solidFill>
                <a:srgbClr val="E87524"/>
              </a:solidFill>
              <a:prstDash val="solid"/>
            </a:ln>
          </spPr>
          <cat>
            <numRef>
              <f>'Summary'!$A$12:$A$18</f>
            </numRef>
          </cat>
          <val>
            <numRef>
              <f>'Summary'!$B$12:$B$18</f>
            </numRef>
          </val>
        </ser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Price</a:t>
                </a:r>
              </a:p>
            </rich>
          </tx>
        </title>
        <numFmt formatCode="$#,##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3600000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23" customWidth="1" min="2" max="2"/>
    <col width="3" customWidth="1" min="3" max="3"/>
    <col width="23" customWidth="1" min="4" max="4"/>
    <col width="18" customWidth="1" min="5" max="5"/>
    <col width="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 ht="28" customHeight="1">
      <c r="A1" s="1" t="inlineStr">
        <is>
          <t>HVAC Boiler Replacement Estimate</t>
        </is>
      </c>
      <c r="B1" s="36" t="n"/>
      <c r="C1" s="36" t="n"/>
      <c r="D1" s="36" t="n"/>
      <c r="E1" s="36" t="n"/>
      <c r="F1" s="36" t="n"/>
      <c r="G1" s="36" t="n"/>
      <c r="H1" s="36" t="n"/>
      <c r="I1" s="36" t="n"/>
      <c r="J1" s="36" t="n"/>
      <c r="K1" s="36" t="n"/>
      <c r="L1" s="36" t="n"/>
      <c r="M1" s="36" t="n"/>
      <c r="N1" s="37" t="n"/>
    </row>
    <row r="2" ht="22" customHeight="1">
      <c r="A2" s="2" t="inlineStr">
        <is>
          <t>Fictional Copper Finch HVAC — working estimate based only on entered scope and assumptions.</t>
        </is>
      </c>
    </row>
    <row r="3">
      <c r="A3" s="3" t="inlineStr">
        <is>
          <t>Customer</t>
        </is>
      </c>
      <c r="B3" s="4">
        <f>IF('Estimate Lines'!$B$3="","",'Estimate Lines'!$B$3)</f>
        <v/>
      </c>
      <c r="D3" s="5" t="inlineStr">
        <is>
          <t>Included Estimate</t>
        </is>
      </c>
      <c r="E3" s="38">
        <f>IF(COUNTIF('Estimate Lines'!$P$10:$P$109,"Included")=0,"",SUMIF('Estimate Lines'!$P$10:$P$109,"Included",'Estimate Lines'!$N$10:$N$109))</f>
        <v/>
      </c>
    </row>
    <row r="4">
      <c r="A4" s="3" t="inlineStr">
        <is>
          <t>Job</t>
        </is>
      </c>
      <c r="B4" s="4">
        <f>IF('Estimate Lines'!$E$3="","",'Estimate Lines'!$E$3)</f>
        <v/>
      </c>
      <c r="D4" s="5" t="inlineStr">
        <is>
          <t>Optional Add-Ons</t>
        </is>
      </c>
      <c r="E4" s="38">
        <f>IF(COUNTIF('Estimate Lines'!$P$10:$P$109,"Optional")=0,"",SUMIF('Estimate Lines'!$P$10:$P$109,"Optional",'Estimate Lines'!$N$10:$N$109))</f>
        <v/>
      </c>
    </row>
    <row r="5">
      <c r="A5" s="3" t="inlineStr">
        <is>
          <t>Estimate Date</t>
        </is>
      </c>
      <c r="B5" s="39">
        <f>IF('Estimate Lines'!$H$3="","",'Estimate Lines'!$H$3)</f>
        <v/>
      </c>
      <c r="D5" s="5" t="inlineStr">
        <is>
          <t>Pending Review</t>
        </is>
      </c>
      <c r="E5" s="38">
        <f>IF(COUNTIF('Estimate Lines'!$P$10:$P$109,"Pending Review")=0,"",SUMIF('Estimate Lines'!$P$10:$P$109,"Pending Review",'Estimate Lines'!$N$10:$N$109))</f>
        <v/>
      </c>
    </row>
    <row r="6">
      <c r="A6" s="3" t="inlineStr">
        <is>
          <t>Technician</t>
        </is>
      </c>
      <c r="B6" s="4">
        <f>IF('Estimate Lines'!$K$3="","",'Estimate Lines'!$K$3)</f>
        <v/>
      </c>
      <c r="D6" s="5" t="inlineStr">
        <is>
          <t>Included Cost</t>
        </is>
      </c>
      <c r="E6" s="38">
        <f>IF(COUNTIF('Estimate Lines'!$P$10:$P$109,"Included")=0,"",SUMIF('Estimate Lines'!$P$10:$P$109,"Included",'Estimate Lines'!$K$10:$K$109))</f>
        <v/>
      </c>
    </row>
    <row r="7">
      <c r="A7" s="3" t="inlineStr">
        <is>
          <t>Equipment</t>
        </is>
      </c>
      <c r="B7" s="4">
        <f>IF('Estimate Lines'!$N$3="","",'Estimate Lines'!$N$3)</f>
        <v/>
      </c>
      <c r="D7" s="5" t="inlineStr">
        <is>
          <t>Gross Margin</t>
        </is>
      </c>
      <c r="E7" s="38">
        <f>IF(OR($E$3="",$E$6=""),"",$E$3-$E$6)</f>
        <v/>
      </c>
    </row>
    <row r="8">
      <c r="D8" s="5" t="inlineStr">
        <is>
          <t>Gross Margin %</t>
        </is>
      </c>
      <c r="E8" s="8">
        <f>IFERROR($E$7/$E$3,"")</f>
        <v/>
      </c>
    </row>
    <row r="9">
      <c r="D9" s="5" t="inlineStr">
        <is>
          <t>Included Labor Hours</t>
        </is>
      </c>
      <c r="E9" s="9">
        <f>IF(COUNTIF('Estimate Lines'!$P$10:$P$109,"Included")=0,"",SUMIF('Estimate Lines'!$P$10:$P$109,"Included",'Estimate Lines'!$H$10:$H$109))</f>
        <v/>
      </c>
    </row>
    <row r="10">
      <c r="A10" s="5" t="inlineStr">
        <is>
          <t>Included Price by Category</t>
        </is>
      </c>
      <c r="B10" s="10" t="n"/>
      <c r="D10" s="5" t="inlineStr">
        <is>
          <t>Scope Lines</t>
        </is>
      </c>
      <c r="E10" s="11">
        <f>COUNTIF('Estimate Lines'!$C$10:$C$109,"?*")</f>
        <v/>
      </c>
    </row>
    <row r="11">
      <c r="A11" s="12" t="inlineStr">
        <is>
          <t>Category</t>
        </is>
      </c>
      <c r="B11" s="12" t="inlineStr">
        <is>
          <t>Included Price</t>
        </is>
      </c>
      <c r="D11" s="5" t="inlineStr">
        <is>
          <t>Excluded Lines</t>
        </is>
      </c>
      <c r="E11" s="11">
        <f>COUNTIF('Estimate Lines'!$P$10:$P$109,"Excluded")</f>
        <v/>
      </c>
    </row>
    <row r="12">
      <c r="A12" s="13">
        <f>IF(Assumptions!$F$4="","",Assumptions!$F$4)</f>
        <v/>
      </c>
      <c r="B12" s="40">
        <f>IF($A12="","",IF(COUNTIFS('Estimate Lines'!$B$10:$B$109,$A12,'Estimate Lines'!$P$10:$P$109,"Included")=0,"",SUMIFS('Estimate Lines'!$N$10:$N$109,'Estimate Lines'!$B$10:$B$109,$A12,'Estimate Lines'!$P$10:$P$109,"Included")))</f>
        <v/>
      </c>
      <c r="D12" s="5" t="inlineStr">
        <is>
          <t>Human Checks Needed</t>
        </is>
      </c>
      <c r="E12" s="11">
        <f>COUNTIF('Estimate Lines'!$P$10:$P$109,"Pending Review")+COUNTIFS('Estimate Lines'!$C$10:$C$109,"?*",'Estimate Lines'!$P$10:$P$109,"")</f>
        <v/>
      </c>
    </row>
    <row r="13">
      <c r="A13" s="15">
        <f>IF(Assumptions!$F$5="","",Assumptions!$F$5)</f>
        <v/>
      </c>
      <c r="B13" s="41">
        <f>IF($A13="","",IF(COUNTIFS('Estimate Lines'!$B$10:$B$109,$A13,'Estimate Lines'!$P$10:$P$109,"Included")=0,"",SUMIFS('Estimate Lines'!$N$10:$N$109,'Estimate Lines'!$B$10:$B$109,$A13,'Estimate Lines'!$P$10:$P$109,"Included")))</f>
        <v/>
      </c>
    </row>
    <row r="14">
      <c r="A14" s="13">
        <f>IF(Assumptions!$F$6="","",Assumptions!$F$6)</f>
        <v/>
      </c>
      <c r="B14" s="40">
        <f>IF($A14="","",IF(COUNTIFS('Estimate Lines'!$B$10:$B$109,$A14,'Estimate Lines'!$P$10:$P$109,"Included")=0,"",SUMIFS('Estimate Lines'!$N$10:$N$109,'Estimate Lines'!$B$10:$B$109,$A14,'Estimate Lines'!$P$10:$P$109,"Included")))</f>
        <v/>
      </c>
    </row>
    <row r="15">
      <c r="A15" s="15">
        <f>IF(Assumptions!$F$7="","",Assumptions!$F$7)</f>
        <v/>
      </c>
      <c r="B15" s="41">
        <f>IF($A15="","",IF(COUNTIFS('Estimate Lines'!$B$10:$B$109,$A15,'Estimate Lines'!$P$10:$P$109,"Included")=0,"",SUMIFS('Estimate Lines'!$N$10:$N$109,'Estimate Lines'!$B$10:$B$109,$A15,'Estimate Lines'!$P$10:$P$109,"Included")))</f>
        <v/>
      </c>
    </row>
    <row r="16">
      <c r="A16" s="13">
        <f>IF(Assumptions!$F$8="","",Assumptions!$F$8)</f>
        <v/>
      </c>
      <c r="B16" s="40">
        <f>IF($A16="","",IF(COUNTIFS('Estimate Lines'!$B$10:$B$109,$A16,'Estimate Lines'!$P$10:$P$109,"Included")=0,"",SUMIFS('Estimate Lines'!$N$10:$N$109,'Estimate Lines'!$B$10:$B$109,$A16,'Estimate Lines'!$P$10:$P$109,"Included")))</f>
        <v/>
      </c>
    </row>
    <row r="17">
      <c r="A17" s="15">
        <f>IF(Assumptions!$F$9="","",Assumptions!$F$9)</f>
        <v/>
      </c>
      <c r="B17" s="41">
        <f>IF($A17="","",IF(COUNTIFS('Estimate Lines'!$B$10:$B$109,$A17,'Estimate Lines'!$P$10:$P$109,"Included")=0,"",SUMIFS('Estimate Lines'!$N$10:$N$109,'Estimate Lines'!$B$10:$B$109,$A17,'Estimate Lines'!$P$10:$P$109,"Included")))</f>
        <v/>
      </c>
    </row>
    <row r="18">
      <c r="A18" s="13">
        <f>IF(Assumptions!$F$10="","",Assumptions!$F$10)</f>
        <v/>
      </c>
      <c r="B18" s="40">
        <f>IF($A18="","",IF(COUNTIFS('Estimate Lines'!$B$10:$B$109,$A18,'Estimate Lines'!$P$10:$P$109,"Included")=0,"",SUMIFS('Estimate Lines'!$N$10:$N$109,'Estimate Lines'!$B$10:$B$109,$A18,'Estimate Lines'!$P$10:$P$109,"Included")))</f>
        <v/>
      </c>
    </row>
    <row r="19"/>
    <row r="20">
      <c r="A20" s="2" t="inlineStr">
        <is>
          <t>Review optional, excluded, and pending items before presenting the estimate.</t>
        </is>
      </c>
    </row>
  </sheetData>
  <mergeCells count="1">
    <mergeCell ref="A1:N1"/>
  </mergeCells>
  <conditionalFormatting sqref="E7:E8">
    <cfRule type="expression" priority="1" dxfId="0" stopIfTrue="1">
      <formula>$E$7&lt;0</formula>
    </cfRule>
    <cfRule type="expression" priority="2" dxfId="1" stopIfTrue="1">
      <formula>AND($E$7&lt;&gt;"",$E$7&gt;=0)</formula>
    </cfRule>
  </conditionalFormatting>
  <conditionalFormatting sqref="E12">
    <cfRule type="expression" priority="3" dxfId="0" stopIfTrue="1">
      <formula>$E$12&gt;0</formula>
    </cfRule>
    <cfRule type="expression" priority="4" dxfId="1" stopIfTrue="1">
      <formula>$E$12=0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09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42" customWidth="1" min="3" max="3"/>
    <col width="11" customWidth="1" min="4" max="4"/>
    <col width="13" customWidth="1" min="5" max="5"/>
    <col width="17" customWidth="1" min="6" max="6"/>
    <col width="18" customWidth="1" min="7" max="7"/>
    <col width="14" customWidth="1" min="8" max="8"/>
    <col width="16" customWidth="1" min="9" max="9"/>
    <col width="15" customWidth="1" min="10" max="10"/>
    <col width="15" customWidth="1" min="11" max="11"/>
    <col width="17" customWidth="1" min="12" max="12"/>
    <col width="16" customWidth="1" min="13" max="13"/>
    <col width="17" customWidth="1" min="14" max="14"/>
    <col width="16" customWidth="1" min="15" max="15"/>
    <col width="17" customWidth="1" min="16" max="16"/>
  </cols>
  <sheetData>
    <row r="1" ht="28" customHeight="1">
      <c r="A1" s="1" t="inlineStr">
        <is>
          <t>Boiler Replacement Estimate Lines</t>
        </is>
      </c>
      <c r="B1" s="36" t="n"/>
      <c r="C1" s="36" t="n"/>
      <c r="D1" s="36" t="n"/>
      <c r="E1" s="36" t="n"/>
      <c r="F1" s="36" t="n"/>
      <c r="G1" s="36" t="n"/>
      <c r="H1" s="36" t="n"/>
      <c r="I1" s="36" t="n"/>
      <c r="J1" s="36" t="n"/>
      <c r="K1" s="36" t="n"/>
      <c r="L1" s="36" t="n"/>
      <c r="M1" s="36" t="n"/>
      <c r="N1" s="36" t="n"/>
      <c r="O1" s="36" t="n"/>
      <c r="P1" s="37" t="n"/>
    </row>
    <row r="2" ht="22" customHeight="1">
      <c r="A2" s="2" t="inlineStr">
        <is>
          <t>Peach cells are editable. All examples are fictional; review scope, responsibility, status, and assumptions before use.</t>
        </is>
      </c>
    </row>
    <row r="3" ht="32" customHeight="1">
      <c r="A3" s="5" t="inlineStr">
        <is>
          <t>Customer</t>
        </is>
      </c>
      <c r="B3" s="17" t="inlineStr">
        <is>
          <t>Fictional Juniper Community Hall</t>
        </is>
      </c>
      <c r="D3" s="5" t="inlineStr">
        <is>
          <t>Job</t>
        </is>
      </c>
      <c r="E3" s="17" t="inlineStr">
        <is>
          <t>Fictional Boiler Room Renewal</t>
        </is>
      </c>
      <c r="G3" s="5" t="inlineStr">
        <is>
          <t>Estimate Date</t>
        </is>
      </c>
      <c r="H3" s="42" t="n">
        <v>46276</v>
      </c>
      <c r="J3" s="5" t="inlineStr">
        <is>
          <t>Technician</t>
        </is>
      </c>
      <c r="K3" s="17" t="inlineStr">
        <is>
          <t>Casey Example</t>
        </is>
      </c>
      <c r="M3" s="5" t="inlineStr">
        <is>
          <t>Equipment</t>
        </is>
      </c>
      <c r="N3" s="17" t="inlineStr">
        <is>
          <t>Fictional Existing 300 MBH Boiler</t>
        </is>
      </c>
    </row>
    <row r="4"/>
    <row r="5">
      <c r="A5" s="5" t="inlineStr">
        <is>
          <t>Pricing Basis</t>
        </is>
      </c>
      <c r="B5" s="2" t="inlineStr">
        <is>
          <t>Labor rate and category markups come from the editable Assumptions sheet.</t>
        </is>
      </c>
    </row>
    <row r="6"/>
    <row r="7"/>
    <row r="8"/>
    <row r="9" ht="40" customHeight="1">
      <c r="A9" s="12" t="inlineStr">
        <is>
          <t>Line</t>
        </is>
      </c>
      <c r="B9" s="12" t="inlineStr">
        <is>
          <t>Category</t>
        </is>
      </c>
      <c r="C9" s="12" t="inlineStr">
        <is>
          <t>Description</t>
        </is>
      </c>
      <c r="D9" s="12" t="inlineStr">
        <is>
          <t>Quantity</t>
        </is>
      </c>
      <c r="E9" s="12" t="inlineStr">
        <is>
          <t>Unit</t>
        </is>
      </c>
      <c r="F9" s="12" t="inlineStr">
        <is>
          <t>Material Unit Cost</t>
        </is>
      </c>
      <c r="G9" s="12" t="inlineStr">
        <is>
          <t>Labor Hours / Unit</t>
        </is>
      </c>
      <c r="H9" s="12" t="inlineStr">
        <is>
          <t>Labor Hours</t>
        </is>
      </c>
      <c r="I9" s="12" t="inlineStr">
        <is>
          <t>Material Cost</t>
        </is>
      </c>
      <c r="J9" s="12" t="inlineStr">
        <is>
          <t>Labor Cost</t>
        </is>
      </c>
      <c r="K9" s="12" t="inlineStr">
        <is>
          <t>Total Cost</t>
        </is>
      </c>
      <c r="L9" s="12" t="inlineStr">
        <is>
          <t>Markup Override</t>
        </is>
      </c>
      <c r="M9" s="12" t="inlineStr">
        <is>
          <t>Applied Markup</t>
        </is>
      </c>
      <c r="N9" s="12" t="inlineStr">
        <is>
          <t>Estimated Price</t>
        </is>
      </c>
      <c r="O9" s="12" t="inlineStr">
        <is>
          <t>Responsibility</t>
        </is>
      </c>
      <c r="P9" s="12" t="inlineStr">
        <is>
          <t>Status</t>
        </is>
      </c>
    </row>
    <row r="10">
      <c r="A10" s="19">
        <f>IF($C10="","",ROW()-9)</f>
        <v/>
      </c>
      <c r="B10" s="20" t="inlineStr">
        <is>
          <t>Boiler</t>
        </is>
      </c>
      <c r="C10" s="17" t="inlineStr">
        <is>
          <t>Condensing boiler package</t>
        </is>
      </c>
      <c r="D10" s="21" t="n">
        <v>1</v>
      </c>
      <c r="E10" s="22" t="inlineStr">
        <is>
          <t>each</t>
        </is>
      </c>
      <c r="F10" s="43" t="n">
        <v>16800</v>
      </c>
      <c r="G10" s="21" t="n">
        <v>20</v>
      </c>
      <c r="H10" s="24">
        <f>IF(OR($C10="",$D10="",$G10=""),"",IFERROR($D10*$G10,""))</f>
        <v/>
      </c>
      <c r="I10" s="40">
        <f>IF(OR($C10="",$D10="",$F10=""),"",IFERROR($D10*$F10,""))</f>
        <v/>
      </c>
      <c r="J10" s="40">
        <f>IF(OR($C10="",$H10="",Assumptions!$B$4=""),"",IFERROR($H10*Assumptions!$B$4,""))</f>
        <v/>
      </c>
      <c r="K10" s="40">
        <f>IF($C10="","",IF(COUNT($I10:$J10)&lt;2,"",SUM($I10:$J10)))</f>
        <v/>
      </c>
      <c r="L10" s="25" t="n"/>
      <c r="M10" s="26">
        <f>IF(OR($C10="",$B10=""),"",IF($L10&lt;&gt;"",$L10,IFERROR(VLOOKUP($B10,Assumptions!$F$4:$G$10,2,FALSE),Assumptions!$B$5)))</f>
        <v/>
      </c>
      <c r="N10" s="40">
        <f>IF(OR($C10="",$K10="",$M10="",$P10=""),"",IF($P10="Excluded","",IFERROR($K10*(1+$M10),"")))</f>
        <v/>
      </c>
      <c r="O10" s="22" t="inlineStr">
        <is>
          <t>Contractor</t>
        </is>
      </c>
      <c r="P10" s="22" t="inlineStr">
        <is>
          <t>Included</t>
        </is>
      </c>
    </row>
    <row r="11">
      <c r="A11" s="27">
        <f>IF($C11="","",ROW()-9)</f>
        <v/>
      </c>
      <c r="B11" s="20" t="inlineStr">
        <is>
          <t>Pump</t>
        </is>
      </c>
      <c r="C11" s="17" t="inlineStr">
        <is>
          <t>Primary circulator pump package</t>
        </is>
      </c>
      <c r="D11" s="21" t="n">
        <v>2</v>
      </c>
      <c r="E11" s="22" t="inlineStr">
        <is>
          <t>each</t>
        </is>
      </c>
      <c r="F11" s="43" t="n">
        <v>1350</v>
      </c>
      <c r="G11" s="21" t="n">
        <v>3.5</v>
      </c>
      <c r="H11" s="28">
        <f>IF(OR($C11="",$D11="",$G11=""),"",IFERROR($D11*$G11,""))</f>
        <v/>
      </c>
      <c r="I11" s="41">
        <f>IF(OR($C11="",$D11="",$F11=""),"",IFERROR($D11*$F11,""))</f>
        <v/>
      </c>
      <c r="J11" s="41">
        <f>IF(OR($C11="",$H11="",Assumptions!$B$4=""),"",IFERROR($H11*Assumptions!$B$4,""))</f>
        <v/>
      </c>
      <c r="K11" s="41">
        <f>IF($C11="","",IF(COUNT($I11:$J11)&lt;2,"",SUM($I11:$J11)))</f>
        <v/>
      </c>
      <c r="L11" s="25" t="n"/>
      <c r="M11" s="29">
        <f>IF(OR($C11="",$B11=""),"",IF($L11&lt;&gt;"",$L11,IFERROR(VLOOKUP($B11,Assumptions!$F$4:$G$10,2,FALSE),Assumptions!$B$5)))</f>
        <v/>
      </c>
      <c r="N11" s="41">
        <f>IF(OR($C11="",$K11="",$M11="",$P11=""),"",IF($P11="Excluded","",IFERROR($K11*(1+$M11),"")))</f>
        <v/>
      </c>
      <c r="O11" s="22" t="inlineStr">
        <is>
          <t>Contractor</t>
        </is>
      </c>
      <c r="P11" s="22" t="inlineStr">
        <is>
          <t>Included</t>
        </is>
      </c>
    </row>
    <row r="12">
      <c r="A12" s="19">
        <f>IF($C12="","",ROW()-9)</f>
        <v/>
      </c>
      <c r="B12" s="20" t="inlineStr">
        <is>
          <t>Piping</t>
        </is>
      </c>
      <c r="C12" s="17" t="inlineStr">
        <is>
          <t>Near-boiler steel piping allowance</t>
        </is>
      </c>
      <c r="D12" s="21" t="n">
        <v>60</v>
      </c>
      <c r="E12" s="22" t="inlineStr">
        <is>
          <t>ft</t>
        </is>
      </c>
      <c r="F12" s="43" t="n">
        <v>38</v>
      </c>
      <c r="G12" s="21" t="n">
        <v>0.18</v>
      </c>
      <c r="H12" s="24">
        <f>IF(OR($C12="",$D12="",$G12=""),"",IFERROR($D12*$G12,""))</f>
        <v/>
      </c>
      <c r="I12" s="40">
        <f>IF(OR($C12="",$D12="",$F12=""),"",IFERROR($D12*$F12,""))</f>
        <v/>
      </c>
      <c r="J12" s="40">
        <f>IF(OR($C12="",$H12="",Assumptions!$B$4=""),"",IFERROR($H12*Assumptions!$B$4,""))</f>
        <v/>
      </c>
      <c r="K12" s="40">
        <f>IF($C12="","",IF(COUNT($I12:$J12)&lt;2,"",SUM($I12:$J12)))</f>
        <v/>
      </c>
      <c r="L12" s="25" t="n"/>
      <c r="M12" s="26">
        <f>IF(OR($C12="",$B12=""),"",IF($L12&lt;&gt;"",$L12,IFERROR(VLOOKUP($B12,Assumptions!$F$4:$G$10,2,FALSE),Assumptions!$B$5)))</f>
        <v/>
      </c>
      <c r="N12" s="40">
        <f>IF(OR($C12="",$K12="",$M12="",$P12=""),"",IF($P12="Excluded","",IFERROR($K12*(1+$M12),"")))</f>
        <v/>
      </c>
      <c r="O12" s="22" t="inlineStr">
        <is>
          <t>Contractor</t>
        </is>
      </c>
      <c r="P12" s="22" t="inlineStr">
        <is>
          <t>Included</t>
        </is>
      </c>
    </row>
    <row r="13">
      <c r="A13" s="27">
        <f>IF($C13="","",ROW()-9)</f>
        <v/>
      </c>
      <c r="B13" s="20" t="inlineStr">
        <is>
          <t>Controls</t>
        </is>
      </c>
      <c r="C13" s="17" t="inlineStr">
        <is>
          <t>Boiler staging and outdoor reset controls</t>
        </is>
      </c>
      <c r="D13" s="21" t="n">
        <v>1</v>
      </c>
      <c r="E13" s="22" t="inlineStr">
        <is>
          <t>lot</t>
        </is>
      </c>
      <c r="F13" s="43" t="n">
        <v>4200</v>
      </c>
      <c r="G13" s="21" t="n">
        <v>12</v>
      </c>
      <c r="H13" s="28">
        <f>IF(OR($C13="",$D13="",$G13=""),"",IFERROR($D13*$G13,""))</f>
        <v/>
      </c>
      <c r="I13" s="41">
        <f>IF(OR($C13="",$D13="",$F13=""),"",IFERROR($D13*$F13,""))</f>
        <v/>
      </c>
      <c r="J13" s="41">
        <f>IF(OR($C13="",$H13="",Assumptions!$B$4=""),"",IFERROR($H13*Assumptions!$B$4,""))</f>
        <v/>
      </c>
      <c r="K13" s="41">
        <f>IF($C13="","",IF(COUNT($I13:$J13)&lt;2,"",SUM($I13:$J13)))</f>
        <v/>
      </c>
      <c r="L13" s="25" t="n"/>
      <c r="M13" s="29">
        <f>IF(OR($C13="",$B13=""),"",IF($L13&lt;&gt;"",$L13,IFERROR(VLOOKUP($B13,Assumptions!$F$4:$G$10,2,FALSE),Assumptions!$B$5)))</f>
        <v/>
      </c>
      <c r="N13" s="41">
        <f>IF(OR($C13="",$K13="",$M13="",$P13=""),"",IF($P13="Excluded","",IFERROR($K13*(1+$M13),"")))</f>
        <v/>
      </c>
      <c r="O13" s="22" t="inlineStr">
        <is>
          <t>Contractor</t>
        </is>
      </c>
      <c r="P13" s="22" t="inlineStr">
        <is>
          <t>Included</t>
        </is>
      </c>
    </row>
    <row r="14">
      <c r="A14" s="19">
        <f>IF($C14="","",ROW()-9)</f>
        <v/>
      </c>
      <c r="B14" s="20" t="inlineStr">
        <is>
          <t>Venting</t>
        </is>
      </c>
      <c r="C14" s="17" t="inlineStr">
        <is>
          <t>Sealed combustion venting allowance</t>
        </is>
      </c>
      <c r="D14" s="21" t="n">
        <v>35</v>
      </c>
      <c r="E14" s="22" t="inlineStr">
        <is>
          <t>ft</t>
        </is>
      </c>
      <c r="F14" s="43" t="n">
        <v>92</v>
      </c>
      <c r="G14" s="21" t="n">
        <v>0.25</v>
      </c>
      <c r="H14" s="24">
        <f>IF(OR($C14="",$D14="",$G14=""),"",IFERROR($D14*$G14,""))</f>
        <v/>
      </c>
      <c r="I14" s="40">
        <f>IF(OR($C14="",$D14="",$F14=""),"",IFERROR($D14*$F14,""))</f>
        <v/>
      </c>
      <c r="J14" s="40">
        <f>IF(OR($C14="",$H14="",Assumptions!$B$4=""),"",IFERROR($H14*Assumptions!$B$4,""))</f>
        <v/>
      </c>
      <c r="K14" s="40">
        <f>IF($C14="","",IF(COUNT($I14:$J14)&lt;2,"",SUM($I14:$J14)))</f>
        <v/>
      </c>
      <c r="L14" s="25" t="n"/>
      <c r="M14" s="26">
        <f>IF(OR($C14="",$B14=""),"",IF($L14&lt;&gt;"",$L14,IFERROR(VLOOKUP($B14,Assumptions!$F$4:$G$10,2,FALSE),Assumptions!$B$5)))</f>
        <v/>
      </c>
      <c r="N14" s="40">
        <f>IF(OR($C14="",$K14="",$M14="",$P14=""),"",IF($P14="Excluded","",IFERROR($K14*(1+$M14),"")))</f>
        <v/>
      </c>
      <c r="O14" s="22" t="inlineStr">
        <is>
          <t>Contractor</t>
        </is>
      </c>
      <c r="P14" s="22" t="inlineStr">
        <is>
          <t>Included</t>
        </is>
      </c>
    </row>
    <row r="15">
      <c r="A15" s="27">
        <f>IF($C15="","",ROW()-9)</f>
        <v/>
      </c>
      <c r="B15" s="20" t="inlineStr">
        <is>
          <t>Removal</t>
        </is>
      </c>
      <c r="C15" s="17" t="inlineStr">
        <is>
          <t>Drain, disconnect, and remove existing boiler</t>
        </is>
      </c>
      <c r="D15" s="21" t="n">
        <v>1</v>
      </c>
      <c r="E15" s="22" t="inlineStr">
        <is>
          <t>lot</t>
        </is>
      </c>
      <c r="F15" s="43" t="n">
        <v>800</v>
      </c>
      <c r="G15" s="21" t="n">
        <v>16</v>
      </c>
      <c r="H15" s="28">
        <f>IF(OR($C15="",$D15="",$G15=""),"",IFERROR($D15*$G15,""))</f>
        <v/>
      </c>
      <c r="I15" s="41">
        <f>IF(OR($C15="",$D15="",$F15=""),"",IFERROR($D15*$F15,""))</f>
        <v/>
      </c>
      <c r="J15" s="41">
        <f>IF(OR($C15="",$H15="",Assumptions!$B$4=""),"",IFERROR($H15*Assumptions!$B$4,""))</f>
        <v/>
      </c>
      <c r="K15" s="41">
        <f>IF($C15="","",IF(COUNT($I15:$J15)&lt;2,"",SUM($I15:$J15)))</f>
        <v/>
      </c>
      <c r="L15" s="25" t="n">
        <v>0.2</v>
      </c>
      <c r="M15" s="29">
        <f>IF(OR($C15="",$B15=""),"",IF($L15&lt;&gt;"",$L15,IFERROR(VLOOKUP($B15,Assumptions!$F$4:$G$10,2,FALSE),Assumptions!$B$5)))</f>
        <v/>
      </c>
      <c r="N15" s="41">
        <f>IF(OR($C15="",$K15="",$M15="",$P15=""),"",IF($P15="Excluded","",IFERROR($K15*(1+$M15),"")))</f>
        <v/>
      </c>
      <c r="O15" s="22" t="inlineStr">
        <is>
          <t>Contractor</t>
        </is>
      </c>
      <c r="P15" s="22" t="inlineStr">
        <is>
          <t>Included</t>
        </is>
      </c>
    </row>
    <row r="16">
      <c r="A16" s="19">
        <f>IF($C16="","",ROW()-9)</f>
        <v/>
      </c>
      <c r="B16" s="20" t="inlineStr">
        <is>
          <t>Other</t>
        </is>
      </c>
      <c r="C16" s="17" t="inlineStr">
        <is>
          <t>Startup and owner orientation labor allowance</t>
        </is>
      </c>
      <c r="D16" s="21" t="n">
        <v>1</v>
      </c>
      <c r="E16" s="22" t="inlineStr">
        <is>
          <t>lot</t>
        </is>
      </c>
      <c r="F16" s="43" t="n">
        <v>0</v>
      </c>
      <c r="G16" s="21" t="n">
        <v>6</v>
      </c>
      <c r="H16" s="24">
        <f>IF(OR($C16="",$D16="",$G16=""),"",IFERROR($D16*$G16,""))</f>
        <v/>
      </c>
      <c r="I16" s="40">
        <f>IF(OR($C16="",$D16="",$F16=""),"",IFERROR($D16*$F16,""))</f>
        <v/>
      </c>
      <c r="J16" s="40">
        <f>IF(OR($C16="",$H16="",Assumptions!$B$4=""),"",IFERROR($H16*Assumptions!$B$4,""))</f>
        <v/>
      </c>
      <c r="K16" s="40">
        <f>IF($C16="","",IF(COUNT($I16:$J16)&lt;2,"",SUM($I16:$J16)))</f>
        <v/>
      </c>
      <c r="L16" s="25" t="n"/>
      <c r="M16" s="26">
        <f>IF(OR($C16="",$B16=""),"",IF($L16&lt;&gt;"",$L16,IFERROR(VLOOKUP($B16,Assumptions!$F$4:$G$10,2,FALSE),Assumptions!$B$5)))</f>
        <v/>
      </c>
      <c r="N16" s="40">
        <f>IF(OR($C16="",$K16="",$M16="",$P16=""),"",IF($P16="Excluded","",IFERROR($K16*(1+$M16),"")))</f>
        <v/>
      </c>
      <c r="O16" s="22" t="inlineStr">
        <is>
          <t>Contractor</t>
        </is>
      </c>
      <c r="P16" s="22" t="inlineStr">
        <is>
          <t>Included</t>
        </is>
      </c>
    </row>
    <row r="17">
      <c r="A17" s="27">
        <f>IF($C17="","",ROW()-9)</f>
        <v/>
      </c>
      <c r="B17" s="20" t="inlineStr">
        <is>
          <t>Pump</t>
        </is>
      </c>
      <c r="C17" s="17" t="inlineStr">
        <is>
          <t>Secondary circulator add-on</t>
        </is>
      </c>
      <c r="D17" s="21" t="n">
        <v>1</v>
      </c>
      <c r="E17" s="22" t="inlineStr">
        <is>
          <t>each</t>
        </is>
      </c>
      <c r="F17" s="43" t="n">
        <v>1250</v>
      </c>
      <c r="G17" s="21" t="n">
        <v>4</v>
      </c>
      <c r="H17" s="28">
        <f>IF(OR($C17="",$D17="",$G17=""),"",IFERROR($D17*$G17,""))</f>
        <v/>
      </c>
      <c r="I17" s="41">
        <f>IF(OR($C17="",$D17="",$F17=""),"",IFERROR($D17*$F17,""))</f>
        <v/>
      </c>
      <c r="J17" s="41">
        <f>IF(OR($C17="",$H17="",Assumptions!$B$4=""),"",IFERROR($H17*Assumptions!$B$4,""))</f>
        <v/>
      </c>
      <c r="K17" s="41">
        <f>IF($C17="","",IF(COUNT($I17:$J17)&lt;2,"",SUM($I17:$J17)))</f>
        <v/>
      </c>
      <c r="L17" s="25" t="n"/>
      <c r="M17" s="29">
        <f>IF(OR($C17="",$B17=""),"",IF($L17&lt;&gt;"",$L17,IFERROR(VLOOKUP($B17,Assumptions!$F$4:$G$10,2,FALSE),Assumptions!$B$5)))</f>
        <v/>
      </c>
      <c r="N17" s="41">
        <f>IF(OR($C17="",$K17="",$M17="",$P17=""),"",IF($P17="Excluded","",IFERROR($K17*(1+$M17),"")))</f>
        <v/>
      </c>
      <c r="O17" s="22" t="inlineStr">
        <is>
          <t>Contractor</t>
        </is>
      </c>
      <c r="P17" s="22" t="inlineStr">
        <is>
          <t>Optional</t>
        </is>
      </c>
    </row>
    <row r="18">
      <c r="A18" s="19">
        <f>IF($C18="","",ROW()-9)</f>
        <v/>
      </c>
      <c r="B18" s="20" t="inlineStr">
        <is>
          <t>Piping</t>
        </is>
      </c>
      <c r="C18" s="17" t="inlineStr">
        <is>
          <t>Concealed piping contingency allowance</t>
        </is>
      </c>
      <c r="D18" s="21" t="n">
        <v>1</v>
      </c>
      <c r="E18" s="22" t="inlineStr">
        <is>
          <t>allowance</t>
        </is>
      </c>
      <c r="F18" s="43" t="n">
        <v>3200</v>
      </c>
      <c r="G18" s="21" t="n">
        <v>12</v>
      </c>
      <c r="H18" s="24">
        <f>IF(OR($C18="",$D18="",$G18=""),"",IFERROR($D18*$G18,""))</f>
        <v/>
      </c>
      <c r="I18" s="40">
        <f>IF(OR($C18="",$D18="",$F18=""),"",IFERROR($D18*$F18,""))</f>
        <v/>
      </c>
      <c r="J18" s="40">
        <f>IF(OR($C18="",$H18="",Assumptions!$B$4=""),"",IFERROR($H18*Assumptions!$B$4,""))</f>
        <v/>
      </c>
      <c r="K18" s="40">
        <f>IF($C18="","",IF(COUNT($I18:$J18)&lt;2,"",SUM($I18:$J18)))</f>
        <v/>
      </c>
      <c r="L18" s="25" t="n"/>
      <c r="M18" s="26">
        <f>IF(OR($C18="",$B18=""),"",IF($L18&lt;&gt;"",$L18,IFERROR(VLOOKUP($B18,Assumptions!$F$4:$G$10,2,FALSE),Assumptions!$B$5)))</f>
        <v/>
      </c>
      <c r="N18" s="40">
        <f>IF(OR($C18="",$K18="",$M18="",$P18=""),"",IF($P18="Excluded","",IFERROR($K18*(1+$M18),"")))</f>
        <v/>
      </c>
      <c r="O18" s="22" t="inlineStr">
        <is>
          <t>Shared</t>
        </is>
      </c>
      <c r="P18" s="22" t="inlineStr">
        <is>
          <t>Pending Review</t>
        </is>
      </c>
    </row>
    <row r="19">
      <c r="A19" s="27">
        <f>IF($C19="","",ROW()-9)</f>
        <v/>
      </c>
      <c r="B19" s="20" t="inlineStr">
        <is>
          <t>Controls</t>
        </is>
      </c>
      <c r="C19" s="17" t="inlineStr">
        <is>
          <t>Existing building control interface allowance</t>
        </is>
      </c>
      <c r="D19" s="21" t="n">
        <v>1</v>
      </c>
      <c r="E19" s="22" t="inlineStr">
        <is>
          <t>lot</t>
        </is>
      </c>
      <c r="F19" s="43" t="n">
        <v>1800</v>
      </c>
      <c r="G19" s="21" t="n">
        <v>8</v>
      </c>
      <c r="H19" s="28">
        <f>IF(OR($C19="",$D19="",$G19=""),"",IFERROR($D19*$G19,""))</f>
        <v/>
      </c>
      <c r="I19" s="41">
        <f>IF(OR($C19="",$D19="",$F19=""),"",IFERROR($D19*$F19,""))</f>
        <v/>
      </c>
      <c r="J19" s="41">
        <f>IF(OR($C19="",$H19="",Assumptions!$B$4=""),"",IFERROR($H19*Assumptions!$B$4,""))</f>
        <v/>
      </c>
      <c r="K19" s="41">
        <f>IF($C19="","",IF(COUNT($I19:$J19)&lt;2,"",SUM($I19:$J19)))</f>
        <v/>
      </c>
      <c r="L19" s="25" t="n"/>
      <c r="M19" s="29">
        <f>IF(OR($C19="",$B19=""),"",IF($L19&lt;&gt;"",$L19,IFERROR(VLOOKUP($B19,Assumptions!$F$4:$G$10,2,FALSE),Assumptions!$B$5)))</f>
        <v/>
      </c>
      <c r="N19" s="41">
        <f>IF(OR($C19="",$K19="",$M19="",$P19=""),"",IF($P19="Excluded","",IFERROR($K19*(1+$M19),"")))</f>
        <v/>
      </c>
      <c r="O19" s="22" t="inlineStr">
        <is>
          <t>Customer</t>
        </is>
      </c>
      <c r="P19" s="22" t="inlineStr">
        <is>
          <t>Excluded</t>
        </is>
      </c>
    </row>
    <row r="20">
      <c r="A20" s="19">
        <f>IF($C20="","",ROW()-9)</f>
        <v/>
      </c>
      <c r="B20" s="20" t="n"/>
      <c r="C20" s="17" t="n"/>
      <c r="D20" s="21" t="n"/>
      <c r="E20" s="22" t="n"/>
      <c r="F20" s="43" t="n"/>
      <c r="G20" s="21" t="n"/>
      <c r="H20" s="24">
        <f>IF(OR($C20="",$D20="",$G20=""),"",IFERROR($D20*$G20,""))</f>
        <v/>
      </c>
      <c r="I20" s="40">
        <f>IF(OR($C20="",$D20="",$F20=""),"",IFERROR($D20*$F20,""))</f>
        <v/>
      </c>
      <c r="J20" s="40">
        <f>IF(OR($C20="",$H20="",Assumptions!$B$4=""),"",IFERROR($H20*Assumptions!$B$4,""))</f>
        <v/>
      </c>
      <c r="K20" s="40">
        <f>IF($C20="","",IF(COUNT($I20:$J20)&lt;2,"",SUM($I20:$J20)))</f>
        <v/>
      </c>
      <c r="L20" s="25" t="n"/>
      <c r="M20" s="26">
        <f>IF(OR($C20="",$B20=""),"",IF($L20&lt;&gt;"",$L20,IFERROR(VLOOKUP($B20,Assumptions!$F$4:$G$10,2,FALSE),Assumptions!$B$5)))</f>
        <v/>
      </c>
      <c r="N20" s="40">
        <f>IF(OR($C20="",$K20="",$M20="",$P20=""),"",IF($P20="Excluded","",IFERROR($K20*(1+$M20),"")))</f>
        <v/>
      </c>
      <c r="O20" s="22" t="n"/>
      <c r="P20" s="22" t="n"/>
    </row>
    <row r="21">
      <c r="A21" s="27">
        <f>IF($C21="","",ROW()-9)</f>
        <v/>
      </c>
      <c r="B21" s="20" t="n"/>
      <c r="C21" s="17" t="n"/>
      <c r="D21" s="21" t="n"/>
      <c r="E21" s="22" t="n"/>
      <c r="F21" s="43" t="n"/>
      <c r="G21" s="21" t="n"/>
      <c r="H21" s="28">
        <f>IF(OR($C21="",$D21="",$G21=""),"",IFERROR($D21*$G21,""))</f>
        <v/>
      </c>
      <c r="I21" s="41">
        <f>IF(OR($C21="",$D21="",$F21=""),"",IFERROR($D21*$F21,""))</f>
        <v/>
      </c>
      <c r="J21" s="41">
        <f>IF(OR($C21="",$H21="",Assumptions!$B$4=""),"",IFERROR($H21*Assumptions!$B$4,""))</f>
        <v/>
      </c>
      <c r="K21" s="41">
        <f>IF($C21="","",IF(COUNT($I21:$J21)&lt;2,"",SUM($I21:$J21)))</f>
        <v/>
      </c>
      <c r="L21" s="25" t="n"/>
      <c r="M21" s="29">
        <f>IF(OR($C21="",$B21=""),"",IF($L21&lt;&gt;"",$L21,IFERROR(VLOOKUP($B21,Assumptions!$F$4:$G$10,2,FALSE),Assumptions!$B$5)))</f>
        <v/>
      </c>
      <c r="N21" s="41">
        <f>IF(OR($C21="",$K21="",$M21="",$P21=""),"",IF($P21="Excluded","",IFERROR($K21*(1+$M21),"")))</f>
        <v/>
      </c>
      <c r="O21" s="22" t="n"/>
      <c r="P21" s="22" t="n"/>
    </row>
    <row r="22">
      <c r="A22" s="19">
        <f>IF($C22="","",ROW()-9)</f>
        <v/>
      </c>
      <c r="B22" s="20" t="n"/>
      <c r="C22" s="17" t="n"/>
      <c r="D22" s="21" t="n"/>
      <c r="E22" s="22" t="n"/>
      <c r="F22" s="43" t="n"/>
      <c r="G22" s="21" t="n"/>
      <c r="H22" s="24">
        <f>IF(OR($C22="",$D22="",$G22=""),"",IFERROR($D22*$G22,""))</f>
        <v/>
      </c>
      <c r="I22" s="40">
        <f>IF(OR($C22="",$D22="",$F22=""),"",IFERROR($D22*$F22,""))</f>
        <v/>
      </c>
      <c r="J22" s="40">
        <f>IF(OR($C22="",$H22="",Assumptions!$B$4=""),"",IFERROR($H22*Assumptions!$B$4,""))</f>
        <v/>
      </c>
      <c r="K22" s="40">
        <f>IF($C22="","",IF(COUNT($I22:$J22)&lt;2,"",SUM($I22:$J22)))</f>
        <v/>
      </c>
      <c r="L22" s="25" t="n"/>
      <c r="M22" s="26">
        <f>IF(OR($C22="",$B22=""),"",IF($L22&lt;&gt;"",$L22,IFERROR(VLOOKUP($B22,Assumptions!$F$4:$G$10,2,FALSE),Assumptions!$B$5)))</f>
        <v/>
      </c>
      <c r="N22" s="40">
        <f>IF(OR($C22="",$K22="",$M22="",$P22=""),"",IF($P22="Excluded","",IFERROR($K22*(1+$M22),"")))</f>
        <v/>
      </c>
      <c r="O22" s="22" t="n"/>
      <c r="P22" s="22" t="n"/>
    </row>
    <row r="23">
      <c r="A23" s="27">
        <f>IF($C23="","",ROW()-9)</f>
        <v/>
      </c>
      <c r="B23" s="20" t="n"/>
      <c r="C23" s="17" t="n"/>
      <c r="D23" s="21" t="n"/>
      <c r="E23" s="22" t="n"/>
      <c r="F23" s="43" t="n"/>
      <c r="G23" s="21" t="n"/>
      <c r="H23" s="28">
        <f>IF(OR($C23="",$D23="",$G23=""),"",IFERROR($D23*$G23,""))</f>
        <v/>
      </c>
      <c r="I23" s="41">
        <f>IF(OR($C23="",$D23="",$F23=""),"",IFERROR($D23*$F23,""))</f>
        <v/>
      </c>
      <c r="J23" s="41">
        <f>IF(OR($C23="",$H23="",Assumptions!$B$4=""),"",IFERROR($H23*Assumptions!$B$4,""))</f>
        <v/>
      </c>
      <c r="K23" s="41">
        <f>IF($C23="","",IF(COUNT($I23:$J23)&lt;2,"",SUM($I23:$J23)))</f>
        <v/>
      </c>
      <c r="L23" s="25" t="n"/>
      <c r="M23" s="29">
        <f>IF(OR($C23="",$B23=""),"",IF($L23&lt;&gt;"",$L23,IFERROR(VLOOKUP($B23,Assumptions!$F$4:$G$10,2,FALSE),Assumptions!$B$5)))</f>
        <v/>
      </c>
      <c r="N23" s="41">
        <f>IF(OR($C23="",$K23="",$M23="",$P23=""),"",IF($P23="Excluded","",IFERROR($K23*(1+$M23),"")))</f>
        <v/>
      </c>
      <c r="O23" s="22" t="n"/>
      <c r="P23" s="22" t="n"/>
    </row>
    <row r="24">
      <c r="A24" s="19">
        <f>IF($C24="","",ROW()-9)</f>
        <v/>
      </c>
      <c r="B24" s="20" t="n"/>
      <c r="C24" s="17" t="n"/>
      <c r="D24" s="21" t="n"/>
      <c r="E24" s="22" t="n"/>
      <c r="F24" s="43" t="n"/>
      <c r="G24" s="21" t="n"/>
      <c r="H24" s="24">
        <f>IF(OR($C24="",$D24="",$G24=""),"",IFERROR($D24*$G24,""))</f>
        <v/>
      </c>
      <c r="I24" s="40">
        <f>IF(OR($C24="",$D24="",$F24=""),"",IFERROR($D24*$F24,""))</f>
        <v/>
      </c>
      <c r="J24" s="40">
        <f>IF(OR($C24="",$H24="",Assumptions!$B$4=""),"",IFERROR($H24*Assumptions!$B$4,""))</f>
        <v/>
      </c>
      <c r="K24" s="40">
        <f>IF($C24="","",IF(COUNT($I24:$J24)&lt;2,"",SUM($I24:$J24)))</f>
        <v/>
      </c>
      <c r="L24" s="25" t="n"/>
      <c r="M24" s="26">
        <f>IF(OR($C24="",$B24=""),"",IF($L24&lt;&gt;"",$L24,IFERROR(VLOOKUP($B24,Assumptions!$F$4:$G$10,2,FALSE),Assumptions!$B$5)))</f>
        <v/>
      </c>
      <c r="N24" s="40">
        <f>IF(OR($C24="",$K24="",$M24="",$P24=""),"",IF($P24="Excluded","",IFERROR($K24*(1+$M24),"")))</f>
        <v/>
      </c>
      <c r="O24" s="22" t="n"/>
      <c r="P24" s="22" t="n"/>
    </row>
    <row r="25">
      <c r="A25" s="27">
        <f>IF($C25="","",ROW()-9)</f>
        <v/>
      </c>
      <c r="B25" s="20" t="n"/>
      <c r="C25" s="17" t="n"/>
      <c r="D25" s="21" t="n"/>
      <c r="E25" s="22" t="n"/>
      <c r="F25" s="43" t="n"/>
      <c r="G25" s="21" t="n"/>
      <c r="H25" s="28">
        <f>IF(OR($C25="",$D25="",$G25=""),"",IFERROR($D25*$G25,""))</f>
        <v/>
      </c>
      <c r="I25" s="41">
        <f>IF(OR($C25="",$D25="",$F25=""),"",IFERROR($D25*$F25,""))</f>
        <v/>
      </c>
      <c r="J25" s="41">
        <f>IF(OR($C25="",$H25="",Assumptions!$B$4=""),"",IFERROR($H25*Assumptions!$B$4,""))</f>
        <v/>
      </c>
      <c r="K25" s="41">
        <f>IF($C25="","",IF(COUNT($I25:$J25)&lt;2,"",SUM($I25:$J25)))</f>
        <v/>
      </c>
      <c r="L25" s="25" t="n"/>
      <c r="M25" s="29">
        <f>IF(OR($C25="",$B25=""),"",IF($L25&lt;&gt;"",$L25,IFERROR(VLOOKUP($B25,Assumptions!$F$4:$G$10,2,FALSE),Assumptions!$B$5)))</f>
        <v/>
      </c>
      <c r="N25" s="41">
        <f>IF(OR($C25="",$K25="",$M25="",$P25=""),"",IF($P25="Excluded","",IFERROR($K25*(1+$M25),"")))</f>
        <v/>
      </c>
      <c r="O25" s="22" t="n"/>
      <c r="P25" s="22" t="n"/>
    </row>
    <row r="26">
      <c r="A26" s="19">
        <f>IF($C26="","",ROW()-9)</f>
        <v/>
      </c>
      <c r="B26" s="20" t="n"/>
      <c r="C26" s="17" t="n"/>
      <c r="D26" s="21" t="n"/>
      <c r="E26" s="22" t="n"/>
      <c r="F26" s="43" t="n"/>
      <c r="G26" s="21" t="n"/>
      <c r="H26" s="24">
        <f>IF(OR($C26="",$D26="",$G26=""),"",IFERROR($D26*$G26,""))</f>
        <v/>
      </c>
      <c r="I26" s="40">
        <f>IF(OR($C26="",$D26="",$F26=""),"",IFERROR($D26*$F26,""))</f>
        <v/>
      </c>
      <c r="J26" s="40">
        <f>IF(OR($C26="",$H26="",Assumptions!$B$4=""),"",IFERROR($H26*Assumptions!$B$4,""))</f>
        <v/>
      </c>
      <c r="K26" s="40">
        <f>IF($C26="","",IF(COUNT($I26:$J26)&lt;2,"",SUM($I26:$J26)))</f>
        <v/>
      </c>
      <c r="L26" s="25" t="n"/>
      <c r="M26" s="26">
        <f>IF(OR($C26="",$B26=""),"",IF($L26&lt;&gt;"",$L26,IFERROR(VLOOKUP($B26,Assumptions!$F$4:$G$10,2,FALSE),Assumptions!$B$5)))</f>
        <v/>
      </c>
      <c r="N26" s="40">
        <f>IF(OR($C26="",$K26="",$M26="",$P26=""),"",IF($P26="Excluded","",IFERROR($K26*(1+$M26),"")))</f>
        <v/>
      </c>
      <c r="O26" s="22" t="n"/>
      <c r="P26" s="22" t="n"/>
    </row>
    <row r="27">
      <c r="A27" s="27">
        <f>IF($C27="","",ROW()-9)</f>
        <v/>
      </c>
      <c r="B27" s="20" t="n"/>
      <c r="C27" s="17" t="n"/>
      <c r="D27" s="21" t="n"/>
      <c r="E27" s="22" t="n"/>
      <c r="F27" s="43" t="n"/>
      <c r="G27" s="21" t="n"/>
      <c r="H27" s="28">
        <f>IF(OR($C27="",$D27="",$G27=""),"",IFERROR($D27*$G27,""))</f>
        <v/>
      </c>
      <c r="I27" s="41">
        <f>IF(OR($C27="",$D27="",$F27=""),"",IFERROR($D27*$F27,""))</f>
        <v/>
      </c>
      <c r="J27" s="41">
        <f>IF(OR($C27="",$H27="",Assumptions!$B$4=""),"",IFERROR($H27*Assumptions!$B$4,""))</f>
        <v/>
      </c>
      <c r="K27" s="41">
        <f>IF($C27="","",IF(COUNT($I27:$J27)&lt;2,"",SUM($I27:$J27)))</f>
        <v/>
      </c>
      <c r="L27" s="25" t="n"/>
      <c r="M27" s="29">
        <f>IF(OR($C27="",$B27=""),"",IF($L27&lt;&gt;"",$L27,IFERROR(VLOOKUP($B27,Assumptions!$F$4:$G$10,2,FALSE),Assumptions!$B$5)))</f>
        <v/>
      </c>
      <c r="N27" s="41">
        <f>IF(OR($C27="",$K27="",$M27="",$P27=""),"",IF($P27="Excluded","",IFERROR($K27*(1+$M27),"")))</f>
        <v/>
      </c>
      <c r="O27" s="22" t="n"/>
      <c r="P27" s="22" t="n"/>
    </row>
    <row r="28">
      <c r="A28" s="19">
        <f>IF($C28="","",ROW()-9)</f>
        <v/>
      </c>
      <c r="B28" s="20" t="n"/>
      <c r="C28" s="17" t="n"/>
      <c r="D28" s="21" t="n"/>
      <c r="E28" s="22" t="n"/>
      <c r="F28" s="43" t="n"/>
      <c r="G28" s="21" t="n"/>
      <c r="H28" s="24">
        <f>IF(OR($C28="",$D28="",$G28=""),"",IFERROR($D28*$G28,""))</f>
        <v/>
      </c>
      <c r="I28" s="40">
        <f>IF(OR($C28="",$D28="",$F28=""),"",IFERROR($D28*$F28,""))</f>
        <v/>
      </c>
      <c r="J28" s="40">
        <f>IF(OR($C28="",$H28="",Assumptions!$B$4=""),"",IFERROR($H28*Assumptions!$B$4,""))</f>
        <v/>
      </c>
      <c r="K28" s="40">
        <f>IF($C28="","",IF(COUNT($I28:$J28)&lt;2,"",SUM($I28:$J28)))</f>
        <v/>
      </c>
      <c r="L28" s="25" t="n"/>
      <c r="M28" s="26">
        <f>IF(OR($C28="",$B28=""),"",IF($L28&lt;&gt;"",$L28,IFERROR(VLOOKUP($B28,Assumptions!$F$4:$G$10,2,FALSE),Assumptions!$B$5)))</f>
        <v/>
      </c>
      <c r="N28" s="40">
        <f>IF(OR($C28="",$K28="",$M28="",$P28=""),"",IF($P28="Excluded","",IFERROR($K28*(1+$M28),"")))</f>
        <v/>
      </c>
      <c r="O28" s="22" t="n"/>
      <c r="P28" s="22" t="n"/>
    </row>
    <row r="29">
      <c r="A29" s="27">
        <f>IF($C29="","",ROW()-9)</f>
        <v/>
      </c>
      <c r="B29" s="20" t="n"/>
      <c r="C29" s="17" t="n"/>
      <c r="D29" s="21" t="n"/>
      <c r="E29" s="22" t="n"/>
      <c r="F29" s="43" t="n"/>
      <c r="G29" s="21" t="n"/>
      <c r="H29" s="28">
        <f>IF(OR($C29="",$D29="",$G29=""),"",IFERROR($D29*$G29,""))</f>
        <v/>
      </c>
      <c r="I29" s="41">
        <f>IF(OR($C29="",$D29="",$F29=""),"",IFERROR($D29*$F29,""))</f>
        <v/>
      </c>
      <c r="J29" s="41">
        <f>IF(OR($C29="",$H29="",Assumptions!$B$4=""),"",IFERROR($H29*Assumptions!$B$4,""))</f>
        <v/>
      </c>
      <c r="K29" s="41">
        <f>IF($C29="","",IF(COUNT($I29:$J29)&lt;2,"",SUM($I29:$J29)))</f>
        <v/>
      </c>
      <c r="L29" s="25" t="n"/>
      <c r="M29" s="29">
        <f>IF(OR($C29="",$B29=""),"",IF($L29&lt;&gt;"",$L29,IFERROR(VLOOKUP($B29,Assumptions!$F$4:$G$10,2,FALSE),Assumptions!$B$5)))</f>
        <v/>
      </c>
      <c r="N29" s="41">
        <f>IF(OR($C29="",$K29="",$M29="",$P29=""),"",IF($P29="Excluded","",IFERROR($K29*(1+$M29),"")))</f>
        <v/>
      </c>
      <c r="O29" s="22" t="n"/>
      <c r="P29" s="22" t="n"/>
    </row>
    <row r="30">
      <c r="A30" s="19">
        <f>IF($C30="","",ROW()-9)</f>
        <v/>
      </c>
      <c r="B30" s="20" t="n"/>
      <c r="C30" s="17" t="n"/>
      <c r="D30" s="21" t="n"/>
      <c r="E30" s="22" t="n"/>
      <c r="F30" s="43" t="n"/>
      <c r="G30" s="21" t="n"/>
      <c r="H30" s="24">
        <f>IF(OR($C30="",$D30="",$G30=""),"",IFERROR($D30*$G30,""))</f>
        <v/>
      </c>
      <c r="I30" s="40">
        <f>IF(OR($C30="",$D30="",$F30=""),"",IFERROR($D30*$F30,""))</f>
        <v/>
      </c>
      <c r="J30" s="40">
        <f>IF(OR($C30="",$H30="",Assumptions!$B$4=""),"",IFERROR($H30*Assumptions!$B$4,""))</f>
        <v/>
      </c>
      <c r="K30" s="40">
        <f>IF($C30="","",IF(COUNT($I30:$J30)&lt;2,"",SUM($I30:$J30)))</f>
        <v/>
      </c>
      <c r="L30" s="25" t="n"/>
      <c r="M30" s="26">
        <f>IF(OR($C30="",$B30=""),"",IF($L30&lt;&gt;"",$L30,IFERROR(VLOOKUP($B30,Assumptions!$F$4:$G$10,2,FALSE),Assumptions!$B$5)))</f>
        <v/>
      </c>
      <c r="N30" s="40">
        <f>IF(OR($C30="",$K30="",$M30="",$P30=""),"",IF($P30="Excluded","",IFERROR($K30*(1+$M30),"")))</f>
        <v/>
      </c>
      <c r="O30" s="22" t="n"/>
      <c r="P30" s="22" t="n"/>
    </row>
    <row r="31">
      <c r="A31" s="27">
        <f>IF($C31="","",ROW()-9)</f>
        <v/>
      </c>
      <c r="B31" s="20" t="n"/>
      <c r="C31" s="17" t="n"/>
      <c r="D31" s="21" t="n"/>
      <c r="E31" s="22" t="n"/>
      <c r="F31" s="43" t="n"/>
      <c r="G31" s="21" t="n"/>
      <c r="H31" s="28">
        <f>IF(OR($C31="",$D31="",$G31=""),"",IFERROR($D31*$G31,""))</f>
        <v/>
      </c>
      <c r="I31" s="41">
        <f>IF(OR($C31="",$D31="",$F31=""),"",IFERROR($D31*$F31,""))</f>
        <v/>
      </c>
      <c r="J31" s="41">
        <f>IF(OR($C31="",$H31="",Assumptions!$B$4=""),"",IFERROR($H31*Assumptions!$B$4,""))</f>
        <v/>
      </c>
      <c r="K31" s="41">
        <f>IF($C31="","",IF(COUNT($I31:$J31)&lt;2,"",SUM($I31:$J31)))</f>
        <v/>
      </c>
      <c r="L31" s="25" t="n"/>
      <c r="M31" s="29">
        <f>IF(OR($C31="",$B31=""),"",IF($L31&lt;&gt;"",$L31,IFERROR(VLOOKUP($B31,Assumptions!$F$4:$G$10,2,FALSE),Assumptions!$B$5)))</f>
        <v/>
      </c>
      <c r="N31" s="41">
        <f>IF(OR($C31="",$K31="",$M31="",$P31=""),"",IF($P31="Excluded","",IFERROR($K31*(1+$M31),"")))</f>
        <v/>
      </c>
      <c r="O31" s="22" t="n"/>
      <c r="P31" s="22" t="n"/>
    </row>
    <row r="32">
      <c r="A32" s="19">
        <f>IF($C32="","",ROW()-9)</f>
        <v/>
      </c>
      <c r="B32" s="20" t="n"/>
      <c r="C32" s="17" t="n"/>
      <c r="D32" s="21" t="n"/>
      <c r="E32" s="22" t="n"/>
      <c r="F32" s="43" t="n"/>
      <c r="G32" s="21" t="n"/>
      <c r="H32" s="24">
        <f>IF(OR($C32="",$D32="",$G32=""),"",IFERROR($D32*$G32,""))</f>
        <v/>
      </c>
      <c r="I32" s="40">
        <f>IF(OR($C32="",$D32="",$F32=""),"",IFERROR($D32*$F32,""))</f>
        <v/>
      </c>
      <c r="J32" s="40">
        <f>IF(OR($C32="",$H32="",Assumptions!$B$4=""),"",IFERROR($H32*Assumptions!$B$4,""))</f>
        <v/>
      </c>
      <c r="K32" s="40">
        <f>IF($C32="","",IF(COUNT($I32:$J32)&lt;2,"",SUM($I32:$J32)))</f>
        <v/>
      </c>
      <c r="L32" s="25" t="n"/>
      <c r="M32" s="26">
        <f>IF(OR($C32="",$B32=""),"",IF($L32&lt;&gt;"",$L32,IFERROR(VLOOKUP($B32,Assumptions!$F$4:$G$10,2,FALSE),Assumptions!$B$5)))</f>
        <v/>
      </c>
      <c r="N32" s="40">
        <f>IF(OR($C32="",$K32="",$M32="",$P32=""),"",IF($P32="Excluded","",IFERROR($K32*(1+$M32),"")))</f>
        <v/>
      </c>
      <c r="O32" s="22" t="n"/>
      <c r="P32" s="22" t="n"/>
    </row>
    <row r="33">
      <c r="A33" s="27">
        <f>IF($C33="","",ROW()-9)</f>
        <v/>
      </c>
      <c r="B33" s="20" t="n"/>
      <c r="C33" s="17" t="n"/>
      <c r="D33" s="21" t="n"/>
      <c r="E33" s="22" t="n"/>
      <c r="F33" s="43" t="n"/>
      <c r="G33" s="21" t="n"/>
      <c r="H33" s="28">
        <f>IF(OR($C33="",$D33="",$G33=""),"",IFERROR($D33*$G33,""))</f>
        <v/>
      </c>
      <c r="I33" s="41">
        <f>IF(OR($C33="",$D33="",$F33=""),"",IFERROR($D33*$F33,""))</f>
        <v/>
      </c>
      <c r="J33" s="41">
        <f>IF(OR($C33="",$H33="",Assumptions!$B$4=""),"",IFERROR($H33*Assumptions!$B$4,""))</f>
        <v/>
      </c>
      <c r="K33" s="41">
        <f>IF($C33="","",IF(COUNT($I33:$J33)&lt;2,"",SUM($I33:$J33)))</f>
        <v/>
      </c>
      <c r="L33" s="25" t="n"/>
      <c r="M33" s="29">
        <f>IF(OR($C33="",$B33=""),"",IF($L33&lt;&gt;"",$L33,IFERROR(VLOOKUP($B33,Assumptions!$F$4:$G$10,2,FALSE),Assumptions!$B$5)))</f>
        <v/>
      </c>
      <c r="N33" s="41">
        <f>IF(OR($C33="",$K33="",$M33="",$P33=""),"",IF($P33="Excluded","",IFERROR($K33*(1+$M33),"")))</f>
        <v/>
      </c>
      <c r="O33" s="22" t="n"/>
      <c r="P33" s="22" t="n"/>
    </row>
    <row r="34">
      <c r="A34" s="19">
        <f>IF($C34="","",ROW()-9)</f>
        <v/>
      </c>
      <c r="B34" s="20" t="n"/>
      <c r="C34" s="17" t="n"/>
      <c r="D34" s="21" t="n"/>
      <c r="E34" s="22" t="n"/>
      <c r="F34" s="43" t="n"/>
      <c r="G34" s="21" t="n"/>
      <c r="H34" s="24">
        <f>IF(OR($C34="",$D34="",$G34=""),"",IFERROR($D34*$G34,""))</f>
        <v/>
      </c>
      <c r="I34" s="40">
        <f>IF(OR($C34="",$D34="",$F34=""),"",IFERROR($D34*$F34,""))</f>
        <v/>
      </c>
      <c r="J34" s="40">
        <f>IF(OR($C34="",$H34="",Assumptions!$B$4=""),"",IFERROR($H34*Assumptions!$B$4,""))</f>
        <v/>
      </c>
      <c r="K34" s="40">
        <f>IF($C34="","",IF(COUNT($I34:$J34)&lt;2,"",SUM($I34:$J34)))</f>
        <v/>
      </c>
      <c r="L34" s="25" t="n"/>
      <c r="M34" s="26">
        <f>IF(OR($C34="",$B34=""),"",IF($L34&lt;&gt;"",$L34,IFERROR(VLOOKUP($B34,Assumptions!$F$4:$G$10,2,FALSE),Assumptions!$B$5)))</f>
        <v/>
      </c>
      <c r="N34" s="40">
        <f>IF(OR($C34="",$K34="",$M34="",$P34=""),"",IF($P34="Excluded","",IFERROR($K34*(1+$M34),"")))</f>
        <v/>
      </c>
      <c r="O34" s="22" t="n"/>
      <c r="P34" s="22" t="n"/>
    </row>
    <row r="35">
      <c r="A35" s="27">
        <f>IF($C35="","",ROW()-9)</f>
        <v/>
      </c>
      <c r="B35" s="20" t="n"/>
      <c r="C35" s="17" t="n"/>
      <c r="D35" s="21" t="n"/>
      <c r="E35" s="22" t="n"/>
      <c r="F35" s="43" t="n"/>
      <c r="G35" s="21" t="n"/>
      <c r="H35" s="28">
        <f>IF(OR($C35="",$D35="",$G35=""),"",IFERROR($D35*$G35,""))</f>
        <v/>
      </c>
      <c r="I35" s="41">
        <f>IF(OR($C35="",$D35="",$F35=""),"",IFERROR($D35*$F35,""))</f>
        <v/>
      </c>
      <c r="J35" s="41">
        <f>IF(OR($C35="",$H35="",Assumptions!$B$4=""),"",IFERROR($H35*Assumptions!$B$4,""))</f>
        <v/>
      </c>
      <c r="K35" s="41">
        <f>IF($C35="","",IF(COUNT($I35:$J35)&lt;2,"",SUM($I35:$J35)))</f>
        <v/>
      </c>
      <c r="L35" s="25" t="n"/>
      <c r="M35" s="29">
        <f>IF(OR($C35="",$B35=""),"",IF($L35&lt;&gt;"",$L35,IFERROR(VLOOKUP($B35,Assumptions!$F$4:$G$10,2,FALSE),Assumptions!$B$5)))</f>
        <v/>
      </c>
      <c r="N35" s="41">
        <f>IF(OR($C35="",$K35="",$M35="",$P35=""),"",IF($P35="Excluded","",IFERROR($K35*(1+$M35),"")))</f>
        <v/>
      </c>
      <c r="O35" s="22" t="n"/>
      <c r="P35" s="22" t="n"/>
    </row>
    <row r="36">
      <c r="A36" s="19">
        <f>IF($C36="","",ROW()-9)</f>
        <v/>
      </c>
      <c r="B36" s="20" t="n"/>
      <c r="C36" s="17" t="n"/>
      <c r="D36" s="21" t="n"/>
      <c r="E36" s="22" t="n"/>
      <c r="F36" s="43" t="n"/>
      <c r="G36" s="21" t="n"/>
      <c r="H36" s="24">
        <f>IF(OR($C36="",$D36="",$G36=""),"",IFERROR($D36*$G36,""))</f>
        <v/>
      </c>
      <c r="I36" s="40">
        <f>IF(OR($C36="",$D36="",$F36=""),"",IFERROR($D36*$F36,""))</f>
        <v/>
      </c>
      <c r="J36" s="40">
        <f>IF(OR($C36="",$H36="",Assumptions!$B$4=""),"",IFERROR($H36*Assumptions!$B$4,""))</f>
        <v/>
      </c>
      <c r="K36" s="40">
        <f>IF($C36="","",IF(COUNT($I36:$J36)&lt;2,"",SUM($I36:$J36)))</f>
        <v/>
      </c>
      <c r="L36" s="25" t="n"/>
      <c r="M36" s="26">
        <f>IF(OR($C36="",$B36=""),"",IF($L36&lt;&gt;"",$L36,IFERROR(VLOOKUP($B36,Assumptions!$F$4:$G$10,2,FALSE),Assumptions!$B$5)))</f>
        <v/>
      </c>
      <c r="N36" s="40">
        <f>IF(OR($C36="",$K36="",$M36="",$P36=""),"",IF($P36="Excluded","",IFERROR($K36*(1+$M36),"")))</f>
        <v/>
      </c>
      <c r="O36" s="22" t="n"/>
      <c r="P36" s="22" t="n"/>
    </row>
    <row r="37">
      <c r="A37" s="27">
        <f>IF($C37="","",ROW()-9)</f>
        <v/>
      </c>
      <c r="B37" s="20" t="n"/>
      <c r="C37" s="17" t="n"/>
      <c r="D37" s="21" t="n"/>
      <c r="E37" s="22" t="n"/>
      <c r="F37" s="43" t="n"/>
      <c r="G37" s="21" t="n"/>
      <c r="H37" s="28">
        <f>IF(OR($C37="",$D37="",$G37=""),"",IFERROR($D37*$G37,""))</f>
        <v/>
      </c>
      <c r="I37" s="41">
        <f>IF(OR($C37="",$D37="",$F37=""),"",IFERROR($D37*$F37,""))</f>
        <v/>
      </c>
      <c r="J37" s="41">
        <f>IF(OR($C37="",$H37="",Assumptions!$B$4=""),"",IFERROR($H37*Assumptions!$B$4,""))</f>
        <v/>
      </c>
      <c r="K37" s="41">
        <f>IF($C37="","",IF(COUNT($I37:$J37)&lt;2,"",SUM($I37:$J37)))</f>
        <v/>
      </c>
      <c r="L37" s="25" t="n"/>
      <c r="M37" s="29">
        <f>IF(OR($C37="",$B37=""),"",IF($L37&lt;&gt;"",$L37,IFERROR(VLOOKUP($B37,Assumptions!$F$4:$G$10,2,FALSE),Assumptions!$B$5)))</f>
        <v/>
      </c>
      <c r="N37" s="41">
        <f>IF(OR($C37="",$K37="",$M37="",$P37=""),"",IF($P37="Excluded","",IFERROR($K37*(1+$M37),"")))</f>
        <v/>
      </c>
      <c r="O37" s="22" t="n"/>
      <c r="P37" s="22" t="n"/>
    </row>
    <row r="38">
      <c r="A38" s="19">
        <f>IF($C38="","",ROW()-9)</f>
        <v/>
      </c>
      <c r="B38" s="20" t="n"/>
      <c r="C38" s="17" t="n"/>
      <c r="D38" s="21" t="n"/>
      <c r="E38" s="22" t="n"/>
      <c r="F38" s="43" t="n"/>
      <c r="G38" s="21" t="n"/>
      <c r="H38" s="24">
        <f>IF(OR($C38="",$D38="",$G38=""),"",IFERROR($D38*$G38,""))</f>
        <v/>
      </c>
      <c r="I38" s="40">
        <f>IF(OR($C38="",$D38="",$F38=""),"",IFERROR($D38*$F38,""))</f>
        <v/>
      </c>
      <c r="J38" s="40">
        <f>IF(OR($C38="",$H38="",Assumptions!$B$4=""),"",IFERROR($H38*Assumptions!$B$4,""))</f>
        <v/>
      </c>
      <c r="K38" s="40">
        <f>IF($C38="","",IF(COUNT($I38:$J38)&lt;2,"",SUM($I38:$J38)))</f>
        <v/>
      </c>
      <c r="L38" s="25" t="n"/>
      <c r="M38" s="26">
        <f>IF(OR($C38="",$B38=""),"",IF($L38&lt;&gt;"",$L38,IFERROR(VLOOKUP($B38,Assumptions!$F$4:$G$10,2,FALSE),Assumptions!$B$5)))</f>
        <v/>
      </c>
      <c r="N38" s="40">
        <f>IF(OR($C38="",$K38="",$M38="",$P38=""),"",IF($P38="Excluded","",IFERROR($K38*(1+$M38),"")))</f>
        <v/>
      </c>
      <c r="O38" s="22" t="n"/>
      <c r="P38" s="22" t="n"/>
    </row>
    <row r="39">
      <c r="A39" s="27">
        <f>IF($C39="","",ROW()-9)</f>
        <v/>
      </c>
      <c r="B39" s="20" t="n"/>
      <c r="C39" s="17" t="n"/>
      <c r="D39" s="21" t="n"/>
      <c r="E39" s="22" t="n"/>
      <c r="F39" s="43" t="n"/>
      <c r="G39" s="21" t="n"/>
      <c r="H39" s="28">
        <f>IF(OR($C39="",$D39="",$G39=""),"",IFERROR($D39*$G39,""))</f>
        <v/>
      </c>
      <c r="I39" s="41">
        <f>IF(OR($C39="",$D39="",$F39=""),"",IFERROR($D39*$F39,""))</f>
        <v/>
      </c>
      <c r="J39" s="41">
        <f>IF(OR($C39="",$H39="",Assumptions!$B$4=""),"",IFERROR($H39*Assumptions!$B$4,""))</f>
        <v/>
      </c>
      <c r="K39" s="41">
        <f>IF($C39="","",IF(COUNT($I39:$J39)&lt;2,"",SUM($I39:$J39)))</f>
        <v/>
      </c>
      <c r="L39" s="25" t="n"/>
      <c r="M39" s="29">
        <f>IF(OR($C39="",$B39=""),"",IF($L39&lt;&gt;"",$L39,IFERROR(VLOOKUP($B39,Assumptions!$F$4:$G$10,2,FALSE),Assumptions!$B$5)))</f>
        <v/>
      </c>
      <c r="N39" s="41">
        <f>IF(OR($C39="",$K39="",$M39="",$P39=""),"",IF($P39="Excluded","",IFERROR($K39*(1+$M39),"")))</f>
        <v/>
      </c>
      <c r="O39" s="22" t="n"/>
      <c r="P39" s="22" t="n"/>
    </row>
    <row r="40">
      <c r="A40" s="19">
        <f>IF($C40="","",ROW()-9)</f>
        <v/>
      </c>
      <c r="B40" s="20" t="n"/>
      <c r="C40" s="17" t="n"/>
      <c r="D40" s="21" t="n"/>
      <c r="E40" s="22" t="n"/>
      <c r="F40" s="43" t="n"/>
      <c r="G40" s="21" t="n"/>
      <c r="H40" s="24">
        <f>IF(OR($C40="",$D40="",$G40=""),"",IFERROR($D40*$G40,""))</f>
        <v/>
      </c>
      <c r="I40" s="40">
        <f>IF(OR($C40="",$D40="",$F40=""),"",IFERROR($D40*$F40,""))</f>
        <v/>
      </c>
      <c r="J40" s="40">
        <f>IF(OR($C40="",$H40="",Assumptions!$B$4=""),"",IFERROR($H40*Assumptions!$B$4,""))</f>
        <v/>
      </c>
      <c r="K40" s="40">
        <f>IF($C40="","",IF(COUNT($I40:$J40)&lt;2,"",SUM($I40:$J40)))</f>
        <v/>
      </c>
      <c r="L40" s="25" t="n"/>
      <c r="M40" s="26">
        <f>IF(OR($C40="",$B40=""),"",IF($L40&lt;&gt;"",$L40,IFERROR(VLOOKUP($B40,Assumptions!$F$4:$G$10,2,FALSE),Assumptions!$B$5)))</f>
        <v/>
      </c>
      <c r="N40" s="40">
        <f>IF(OR($C40="",$K40="",$M40="",$P40=""),"",IF($P40="Excluded","",IFERROR($K40*(1+$M40),"")))</f>
        <v/>
      </c>
      <c r="O40" s="22" t="n"/>
      <c r="P40" s="22" t="n"/>
    </row>
    <row r="41">
      <c r="A41" s="27">
        <f>IF($C41="","",ROW()-9)</f>
        <v/>
      </c>
      <c r="B41" s="20" t="n"/>
      <c r="C41" s="17" t="n"/>
      <c r="D41" s="21" t="n"/>
      <c r="E41" s="22" t="n"/>
      <c r="F41" s="43" t="n"/>
      <c r="G41" s="21" t="n"/>
      <c r="H41" s="28">
        <f>IF(OR($C41="",$D41="",$G41=""),"",IFERROR($D41*$G41,""))</f>
        <v/>
      </c>
      <c r="I41" s="41">
        <f>IF(OR($C41="",$D41="",$F41=""),"",IFERROR($D41*$F41,""))</f>
        <v/>
      </c>
      <c r="J41" s="41">
        <f>IF(OR($C41="",$H41="",Assumptions!$B$4=""),"",IFERROR($H41*Assumptions!$B$4,""))</f>
        <v/>
      </c>
      <c r="K41" s="41">
        <f>IF($C41="","",IF(COUNT($I41:$J41)&lt;2,"",SUM($I41:$J41)))</f>
        <v/>
      </c>
      <c r="L41" s="25" t="n"/>
      <c r="M41" s="29">
        <f>IF(OR($C41="",$B41=""),"",IF($L41&lt;&gt;"",$L41,IFERROR(VLOOKUP($B41,Assumptions!$F$4:$G$10,2,FALSE),Assumptions!$B$5)))</f>
        <v/>
      </c>
      <c r="N41" s="41">
        <f>IF(OR($C41="",$K41="",$M41="",$P41=""),"",IF($P41="Excluded","",IFERROR($K41*(1+$M41),"")))</f>
        <v/>
      </c>
      <c r="O41" s="22" t="n"/>
      <c r="P41" s="22" t="n"/>
    </row>
    <row r="42">
      <c r="A42" s="19">
        <f>IF($C42="","",ROW()-9)</f>
        <v/>
      </c>
      <c r="B42" s="20" t="n"/>
      <c r="C42" s="17" t="n"/>
      <c r="D42" s="21" t="n"/>
      <c r="E42" s="22" t="n"/>
      <c r="F42" s="43" t="n"/>
      <c r="G42" s="21" t="n"/>
      <c r="H42" s="24">
        <f>IF(OR($C42="",$D42="",$G42=""),"",IFERROR($D42*$G42,""))</f>
        <v/>
      </c>
      <c r="I42" s="40">
        <f>IF(OR($C42="",$D42="",$F42=""),"",IFERROR($D42*$F42,""))</f>
        <v/>
      </c>
      <c r="J42" s="40">
        <f>IF(OR($C42="",$H42="",Assumptions!$B$4=""),"",IFERROR($H42*Assumptions!$B$4,""))</f>
        <v/>
      </c>
      <c r="K42" s="40">
        <f>IF($C42="","",IF(COUNT($I42:$J42)&lt;2,"",SUM($I42:$J42)))</f>
        <v/>
      </c>
      <c r="L42" s="25" t="n"/>
      <c r="M42" s="26">
        <f>IF(OR($C42="",$B42=""),"",IF($L42&lt;&gt;"",$L42,IFERROR(VLOOKUP($B42,Assumptions!$F$4:$G$10,2,FALSE),Assumptions!$B$5)))</f>
        <v/>
      </c>
      <c r="N42" s="40">
        <f>IF(OR($C42="",$K42="",$M42="",$P42=""),"",IF($P42="Excluded","",IFERROR($K42*(1+$M42),"")))</f>
        <v/>
      </c>
      <c r="O42" s="22" t="n"/>
      <c r="P42" s="22" t="n"/>
    </row>
    <row r="43">
      <c r="A43" s="27">
        <f>IF($C43="","",ROW()-9)</f>
        <v/>
      </c>
      <c r="B43" s="20" t="n"/>
      <c r="C43" s="17" t="n"/>
      <c r="D43" s="21" t="n"/>
      <c r="E43" s="22" t="n"/>
      <c r="F43" s="43" t="n"/>
      <c r="G43" s="21" t="n"/>
      <c r="H43" s="28">
        <f>IF(OR($C43="",$D43="",$G43=""),"",IFERROR($D43*$G43,""))</f>
        <v/>
      </c>
      <c r="I43" s="41">
        <f>IF(OR($C43="",$D43="",$F43=""),"",IFERROR($D43*$F43,""))</f>
        <v/>
      </c>
      <c r="J43" s="41">
        <f>IF(OR($C43="",$H43="",Assumptions!$B$4=""),"",IFERROR($H43*Assumptions!$B$4,""))</f>
        <v/>
      </c>
      <c r="K43" s="41">
        <f>IF($C43="","",IF(COUNT($I43:$J43)&lt;2,"",SUM($I43:$J43)))</f>
        <v/>
      </c>
      <c r="L43" s="25" t="n"/>
      <c r="M43" s="29">
        <f>IF(OR($C43="",$B43=""),"",IF($L43&lt;&gt;"",$L43,IFERROR(VLOOKUP($B43,Assumptions!$F$4:$G$10,2,FALSE),Assumptions!$B$5)))</f>
        <v/>
      </c>
      <c r="N43" s="41">
        <f>IF(OR($C43="",$K43="",$M43="",$P43=""),"",IF($P43="Excluded","",IFERROR($K43*(1+$M43),"")))</f>
        <v/>
      </c>
      <c r="O43" s="22" t="n"/>
      <c r="P43" s="22" t="n"/>
    </row>
    <row r="44">
      <c r="A44" s="19">
        <f>IF($C44="","",ROW()-9)</f>
        <v/>
      </c>
      <c r="B44" s="20" t="n"/>
      <c r="C44" s="17" t="n"/>
      <c r="D44" s="21" t="n"/>
      <c r="E44" s="22" t="n"/>
      <c r="F44" s="43" t="n"/>
      <c r="G44" s="21" t="n"/>
      <c r="H44" s="24">
        <f>IF(OR($C44="",$D44="",$G44=""),"",IFERROR($D44*$G44,""))</f>
        <v/>
      </c>
      <c r="I44" s="40">
        <f>IF(OR($C44="",$D44="",$F44=""),"",IFERROR($D44*$F44,""))</f>
        <v/>
      </c>
      <c r="J44" s="40">
        <f>IF(OR($C44="",$H44="",Assumptions!$B$4=""),"",IFERROR($H44*Assumptions!$B$4,""))</f>
        <v/>
      </c>
      <c r="K44" s="40">
        <f>IF($C44="","",IF(COUNT($I44:$J44)&lt;2,"",SUM($I44:$J44)))</f>
        <v/>
      </c>
      <c r="L44" s="25" t="n"/>
      <c r="M44" s="26">
        <f>IF(OR($C44="",$B44=""),"",IF($L44&lt;&gt;"",$L44,IFERROR(VLOOKUP($B44,Assumptions!$F$4:$G$10,2,FALSE),Assumptions!$B$5)))</f>
        <v/>
      </c>
      <c r="N44" s="40">
        <f>IF(OR($C44="",$K44="",$M44="",$P44=""),"",IF($P44="Excluded","",IFERROR($K44*(1+$M44),"")))</f>
        <v/>
      </c>
      <c r="O44" s="22" t="n"/>
      <c r="P44" s="22" t="n"/>
    </row>
    <row r="45">
      <c r="A45" s="27">
        <f>IF($C45="","",ROW()-9)</f>
        <v/>
      </c>
      <c r="B45" s="20" t="n"/>
      <c r="C45" s="17" t="n"/>
      <c r="D45" s="21" t="n"/>
      <c r="E45" s="22" t="n"/>
      <c r="F45" s="43" t="n"/>
      <c r="G45" s="21" t="n"/>
      <c r="H45" s="28">
        <f>IF(OR($C45="",$D45="",$G45=""),"",IFERROR($D45*$G45,""))</f>
        <v/>
      </c>
      <c r="I45" s="41">
        <f>IF(OR($C45="",$D45="",$F45=""),"",IFERROR($D45*$F45,""))</f>
        <v/>
      </c>
      <c r="J45" s="41">
        <f>IF(OR($C45="",$H45="",Assumptions!$B$4=""),"",IFERROR($H45*Assumptions!$B$4,""))</f>
        <v/>
      </c>
      <c r="K45" s="41">
        <f>IF($C45="","",IF(COUNT($I45:$J45)&lt;2,"",SUM($I45:$J45)))</f>
        <v/>
      </c>
      <c r="L45" s="25" t="n"/>
      <c r="M45" s="29">
        <f>IF(OR($C45="",$B45=""),"",IF($L45&lt;&gt;"",$L45,IFERROR(VLOOKUP($B45,Assumptions!$F$4:$G$10,2,FALSE),Assumptions!$B$5)))</f>
        <v/>
      </c>
      <c r="N45" s="41">
        <f>IF(OR($C45="",$K45="",$M45="",$P45=""),"",IF($P45="Excluded","",IFERROR($K45*(1+$M45),"")))</f>
        <v/>
      </c>
      <c r="O45" s="22" t="n"/>
      <c r="P45" s="22" t="n"/>
    </row>
    <row r="46">
      <c r="A46" s="19">
        <f>IF($C46="","",ROW()-9)</f>
        <v/>
      </c>
      <c r="B46" s="20" t="n"/>
      <c r="C46" s="17" t="n"/>
      <c r="D46" s="21" t="n"/>
      <c r="E46" s="22" t="n"/>
      <c r="F46" s="43" t="n"/>
      <c r="G46" s="21" t="n"/>
      <c r="H46" s="24">
        <f>IF(OR($C46="",$D46="",$G46=""),"",IFERROR($D46*$G46,""))</f>
        <v/>
      </c>
      <c r="I46" s="40">
        <f>IF(OR($C46="",$D46="",$F46=""),"",IFERROR($D46*$F46,""))</f>
        <v/>
      </c>
      <c r="J46" s="40">
        <f>IF(OR($C46="",$H46="",Assumptions!$B$4=""),"",IFERROR($H46*Assumptions!$B$4,""))</f>
        <v/>
      </c>
      <c r="K46" s="40">
        <f>IF($C46="","",IF(COUNT($I46:$J46)&lt;2,"",SUM($I46:$J46)))</f>
        <v/>
      </c>
      <c r="L46" s="25" t="n"/>
      <c r="M46" s="26">
        <f>IF(OR($C46="",$B46=""),"",IF($L46&lt;&gt;"",$L46,IFERROR(VLOOKUP($B46,Assumptions!$F$4:$G$10,2,FALSE),Assumptions!$B$5)))</f>
        <v/>
      </c>
      <c r="N46" s="40">
        <f>IF(OR($C46="",$K46="",$M46="",$P46=""),"",IF($P46="Excluded","",IFERROR($K46*(1+$M46),"")))</f>
        <v/>
      </c>
      <c r="O46" s="22" t="n"/>
      <c r="P46" s="22" t="n"/>
    </row>
    <row r="47">
      <c r="A47" s="27">
        <f>IF($C47="","",ROW()-9)</f>
        <v/>
      </c>
      <c r="B47" s="20" t="n"/>
      <c r="C47" s="17" t="n"/>
      <c r="D47" s="21" t="n"/>
      <c r="E47" s="22" t="n"/>
      <c r="F47" s="43" t="n"/>
      <c r="G47" s="21" t="n"/>
      <c r="H47" s="28">
        <f>IF(OR($C47="",$D47="",$G47=""),"",IFERROR($D47*$G47,""))</f>
        <v/>
      </c>
      <c r="I47" s="41">
        <f>IF(OR($C47="",$D47="",$F47=""),"",IFERROR($D47*$F47,""))</f>
        <v/>
      </c>
      <c r="J47" s="41">
        <f>IF(OR($C47="",$H47="",Assumptions!$B$4=""),"",IFERROR($H47*Assumptions!$B$4,""))</f>
        <v/>
      </c>
      <c r="K47" s="41">
        <f>IF($C47="","",IF(COUNT($I47:$J47)&lt;2,"",SUM($I47:$J47)))</f>
        <v/>
      </c>
      <c r="L47" s="25" t="n"/>
      <c r="M47" s="29">
        <f>IF(OR($C47="",$B47=""),"",IF($L47&lt;&gt;"",$L47,IFERROR(VLOOKUP($B47,Assumptions!$F$4:$G$10,2,FALSE),Assumptions!$B$5)))</f>
        <v/>
      </c>
      <c r="N47" s="41">
        <f>IF(OR($C47="",$K47="",$M47="",$P47=""),"",IF($P47="Excluded","",IFERROR($K47*(1+$M47),"")))</f>
        <v/>
      </c>
      <c r="O47" s="22" t="n"/>
      <c r="P47" s="22" t="n"/>
    </row>
    <row r="48">
      <c r="A48" s="19">
        <f>IF($C48="","",ROW()-9)</f>
        <v/>
      </c>
      <c r="B48" s="20" t="n"/>
      <c r="C48" s="17" t="n"/>
      <c r="D48" s="21" t="n"/>
      <c r="E48" s="22" t="n"/>
      <c r="F48" s="43" t="n"/>
      <c r="G48" s="21" t="n"/>
      <c r="H48" s="24">
        <f>IF(OR($C48="",$D48="",$G48=""),"",IFERROR($D48*$G48,""))</f>
        <v/>
      </c>
      <c r="I48" s="40">
        <f>IF(OR($C48="",$D48="",$F48=""),"",IFERROR($D48*$F48,""))</f>
        <v/>
      </c>
      <c r="J48" s="40">
        <f>IF(OR($C48="",$H48="",Assumptions!$B$4=""),"",IFERROR($H48*Assumptions!$B$4,""))</f>
        <v/>
      </c>
      <c r="K48" s="40">
        <f>IF($C48="","",IF(COUNT($I48:$J48)&lt;2,"",SUM($I48:$J48)))</f>
        <v/>
      </c>
      <c r="L48" s="25" t="n"/>
      <c r="M48" s="26">
        <f>IF(OR($C48="",$B48=""),"",IF($L48&lt;&gt;"",$L48,IFERROR(VLOOKUP($B48,Assumptions!$F$4:$G$10,2,FALSE),Assumptions!$B$5)))</f>
        <v/>
      </c>
      <c r="N48" s="40">
        <f>IF(OR($C48="",$K48="",$M48="",$P48=""),"",IF($P48="Excluded","",IFERROR($K48*(1+$M48),"")))</f>
        <v/>
      </c>
      <c r="O48" s="22" t="n"/>
      <c r="P48" s="22" t="n"/>
    </row>
    <row r="49">
      <c r="A49" s="27">
        <f>IF($C49="","",ROW()-9)</f>
        <v/>
      </c>
      <c r="B49" s="20" t="n"/>
      <c r="C49" s="17" t="n"/>
      <c r="D49" s="21" t="n"/>
      <c r="E49" s="22" t="n"/>
      <c r="F49" s="43" t="n"/>
      <c r="G49" s="21" t="n"/>
      <c r="H49" s="28">
        <f>IF(OR($C49="",$D49="",$G49=""),"",IFERROR($D49*$G49,""))</f>
        <v/>
      </c>
      <c r="I49" s="41">
        <f>IF(OR($C49="",$D49="",$F49=""),"",IFERROR($D49*$F49,""))</f>
        <v/>
      </c>
      <c r="J49" s="41">
        <f>IF(OR($C49="",$H49="",Assumptions!$B$4=""),"",IFERROR($H49*Assumptions!$B$4,""))</f>
        <v/>
      </c>
      <c r="K49" s="41">
        <f>IF($C49="","",IF(COUNT($I49:$J49)&lt;2,"",SUM($I49:$J49)))</f>
        <v/>
      </c>
      <c r="L49" s="25" t="n"/>
      <c r="M49" s="29">
        <f>IF(OR($C49="",$B49=""),"",IF($L49&lt;&gt;"",$L49,IFERROR(VLOOKUP($B49,Assumptions!$F$4:$G$10,2,FALSE),Assumptions!$B$5)))</f>
        <v/>
      </c>
      <c r="N49" s="41">
        <f>IF(OR($C49="",$K49="",$M49="",$P49=""),"",IF($P49="Excluded","",IFERROR($K49*(1+$M49),"")))</f>
        <v/>
      </c>
      <c r="O49" s="22" t="n"/>
      <c r="P49" s="22" t="n"/>
    </row>
    <row r="50">
      <c r="A50" s="19">
        <f>IF($C50="","",ROW()-9)</f>
        <v/>
      </c>
      <c r="B50" s="20" t="n"/>
      <c r="C50" s="17" t="n"/>
      <c r="D50" s="21" t="n"/>
      <c r="E50" s="22" t="n"/>
      <c r="F50" s="43" t="n"/>
      <c r="G50" s="21" t="n"/>
      <c r="H50" s="24">
        <f>IF(OR($C50="",$D50="",$G50=""),"",IFERROR($D50*$G50,""))</f>
        <v/>
      </c>
      <c r="I50" s="40">
        <f>IF(OR($C50="",$D50="",$F50=""),"",IFERROR($D50*$F50,""))</f>
        <v/>
      </c>
      <c r="J50" s="40">
        <f>IF(OR($C50="",$H50="",Assumptions!$B$4=""),"",IFERROR($H50*Assumptions!$B$4,""))</f>
        <v/>
      </c>
      <c r="K50" s="40">
        <f>IF($C50="","",IF(COUNT($I50:$J50)&lt;2,"",SUM($I50:$J50)))</f>
        <v/>
      </c>
      <c r="L50" s="25" t="n"/>
      <c r="M50" s="26">
        <f>IF(OR($C50="",$B50=""),"",IF($L50&lt;&gt;"",$L50,IFERROR(VLOOKUP($B50,Assumptions!$F$4:$G$10,2,FALSE),Assumptions!$B$5)))</f>
        <v/>
      </c>
      <c r="N50" s="40">
        <f>IF(OR($C50="",$K50="",$M50="",$P50=""),"",IF($P50="Excluded","",IFERROR($K50*(1+$M50),"")))</f>
        <v/>
      </c>
      <c r="O50" s="22" t="n"/>
      <c r="P50" s="22" t="n"/>
    </row>
    <row r="51">
      <c r="A51" s="27">
        <f>IF($C51="","",ROW()-9)</f>
        <v/>
      </c>
      <c r="B51" s="20" t="n"/>
      <c r="C51" s="17" t="n"/>
      <c r="D51" s="21" t="n"/>
      <c r="E51" s="22" t="n"/>
      <c r="F51" s="43" t="n"/>
      <c r="G51" s="21" t="n"/>
      <c r="H51" s="28">
        <f>IF(OR($C51="",$D51="",$G51=""),"",IFERROR($D51*$G51,""))</f>
        <v/>
      </c>
      <c r="I51" s="41">
        <f>IF(OR($C51="",$D51="",$F51=""),"",IFERROR($D51*$F51,""))</f>
        <v/>
      </c>
      <c r="J51" s="41">
        <f>IF(OR($C51="",$H51="",Assumptions!$B$4=""),"",IFERROR($H51*Assumptions!$B$4,""))</f>
        <v/>
      </c>
      <c r="K51" s="41">
        <f>IF($C51="","",IF(COUNT($I51:$J51)&lt;2,"",SUM($I51:$J51)))</f>
        <v/>
      </c>
      <c r="L51" s="25" t="n"/>
      <c r="M51" s="29">
        <f>IF(OR($C51="",$B51=""),"",IF($L51&lt;&gt;"",$L51,IFERROR(VLOOKUP($B51,Assumptions!$F$4:$G$10,2,FALSE),Assumptions!$B$5)))</f>
        <v/>
      </c>
      <c r="N51" s="41">
        <f>IF(OR($C51="",$K51="",$M51="",$P51=""),"",IF($P51="Excluded","",IFERROR($K51*(1+$M51),"")))</f>
        <v/>
      </c>
      <c r="O51" s="22" t="n"/>
      <c r="P51" s="22" t="n"/>
    </row>
    <row r="52">
      <c r="A52" s="19">
        <f>IF($C52="","",ROW()-9)</f>
        <v/>
      </c>
      <c r="B52" s="20" t="n"/>
      <c r="C52" s="17" t="n"/>
      <c r="D52" s="21" t="n"/>
      <c r="E52" s="22" t="n"/>
      <c r="F52" s="43" t="n"/>
      <c r="G52" s="21" t="n"/>
      <c r="H52" s="24">
        <f>IF(OR($C52="",$D52="",$G52=""),"",IFERROR($D52*$G52,""))</f>
        <v/>
      </c>
      <c r="I52" s="40">
        <f>IF(OR($C52="",$D52="",$F52=""),"",IFERROR($D52*$F52,""))</f>
        <v/>
      </c>
      <c r="J52" s="40">
        <f>IF(OR($C52="",$H52="",Assumptions!$B$4=""),"",IFERROR($H52*Assumptions!$B$4,""))</f>
        <v/>
      </c>
      <c r="K52" s="40">
        <f>IF($C52="","",IF(COUNT($I52:$J52)&lt;2,"",SUM($I52:$J52)))</f>
        <v/>
      </c>
      <c r="L52" s="25" t="n"/>
      <c r="M52" s="26">
        <f>IF(OR($C52="",$B52=""),"",IF($L52&lt;&gt;"",$L52,IFERROR(VLOOKUP($B52,Assumptions!$F$4:$G$10,2,FALSE),Assumptions!$B$5)))</f>
        <v/>
      </c>
      <c r="N52" s="40">
        <f>IF(OR($C52="",$K52="",$M52="",$P52=""),"",IF($P52="Excluded","",IFERROR($K52*(1+$M52),"")))</f>
        <v/>
      </c>
      <c r="O52" s="22" t="n"/>
      <c r="P52" s="22" t="n"/>
    </row>
    <row r="53">
      <c r="A53" s="27">
        <f>IF($C53="","",ROW()-9)</f>
        <v/>
      </c>
      <c r="B53" s="20" t="n"/>
      <c r="C53" s="17" t="n"/>
      <c r="D53" s="21" t="n"/>
      <c r="E53" s="22" t="n"/>
      <c r="F53" s="43" t="n"/>
      <c r="G53" s="21" t="n"/>
      <c r="H53" s="28">
        <f>IF(OR($C53="",$D53="",$G53=""),"",IFERROR($D53*$G53,""))</f>
        <v/>
      </c>
      <c r="I53" s="41">
        <f>IF(OR($C53="",$D53="",$F53=""),"",IFERROR($D53*$F53,""))</f>
        <v/>
      </c>
      <c r="J53" s="41">
        <f>IF(OR($C53="",$H53="",Assumptions!$B$4=""),"",IFERROR($H53*Assumptions!$B$4,""))</f>
        <v/>
      </c>
      <c r="K53" s="41">
        <f>IF($C53="","",IF(COUNT($I53:$J53)&lt;2,"",SUM($I53:$J53)))</f>
        <v/>
      </c>
      <c r="L53" s="25" t="n"/>
      <c r="M53" s="29">
        <f>IF(OR($C53="",$B53=""),"",IF($L53&lt;&gt;"",$L53,IFERROR(VLOOKUP($B53,Assumptions!$F$4:$G$10,2,FALSE),Assumptions!$B$5)))</f>
        <v/>
      </c>
      <c r="N53" s="41">
        <f>IF(OR($C53="",$K53="",$M53="",$P53=""),"",IF($P53="Excluded","",IFERROR($K53*(1+$M53),"")))</f>
        <v/>
      </c>
      <c r="O53" s="22" t="n"/>
      <c r="P53" s="22" t="n"/>
    </row>
    <row r="54">
      <c r="A54" s="19">
        <f>IF($C54="","",ROW()-9)</f>
        <v/>
      </c>
      <c r="B54" s="20" t="n"/>
      <c r="C54" s="17" t="n"/>
      <c r="D54" s="21" t="n"/>
      <c r="E54" s="22" t="n"/>
      <c r="F54" s="43" t="n"/>
      <c r="G54" s="21" t="n"/>
      <c r="H54" s="24">
        <f>IF(OR($C54="",$D54="",$G54=""),"",IFERROR($D54*$G54,""))</f>
        <v/>
      </c>
      <c r="I54" s="40">
        <f>IF(OR($C54="",$D54="",$F54=""),"",IFERROR($D54*$F54,""))</f>
        <v/>
      </c>
      <c r="J54" s="40">
        <f>IF(OR($C54="",$H54="",Assumptions!$B$4=""),"",IFERROR($H54*Assumptions!$B$4,""))</f>
        <v/>
      </c>
      <c r="K54" s="40">
        <f>IF($C54="","",IF(COUNT($I54:$J54)&lt;2,"",SUM($I54:$J54)))</f>
        <v/>
      </c>
      <c r="L54" s="25" t="n"/>
      <c r="M54" s="26">
        <f>IF(OR($C54="",$B54=""),"",IF($L54&lt;&gt;"",$L54,IFERROR(VLOOKUP($B54,Assumptions!$F$4:$G$10,2,FALSE),Assumptions!$B$5)))</f>
        <v/>
      </c>
      <c r="N54" s="40">
        <f>IF(OR($C54="",$K54="",$M54="",$P54=""),"",IF($P54="Excluded","",IFERROR($K54*(1+$M54),"")))</f>
        <v/>
      </c>
      <c r="O54" s="22" t="n"/>
      <c r="P54" s="22" t="n"/>
    </row>
    <row r="55">
      <c r="A55" s="27">
        <f>IF($C55="","",ROW()-9)</f>
        <v/>
      </c>
      <c r="B55" s="20" t="n"/>
      <c r="C55" s="17" t="n"/>
      <c r="D55" s="21" t="n"/>
      <c r="E55" s="22" t="n"/>
      <c r="F55" s="43" t="n"/>
      <c r="G55" s="21" t="n"/>
      <c r="H55" s="28">
        <f>IF(OR($C55="",$D55="",$G55=""),"",IFERROR($D55*$G55,""))</f>
        <v/>
      </c>
      <c r="I55" s="41">
        <f>IF(OR($C55="",$D55="",$F55=""),"",IFERROR($D55*$F55,""))</f>
        <v/>
      </c>
      <c r="J55" s="41">
        <f>IF(OR($C55="",$H55="",Assumptions!$B$4=""),"",IFERROR($H55*Assumptions!$B$4,""))</f>
        <v/>
      </c>
      <c r="K55" s="41">
        <f>IF($C55="","",IF(COUNT($I55:$J55)&lt;2,"",SUM($I55:$J55)))</f>
        <v/>
      </c>
      <c r="L55" s="25" t="n"/>
      <c r="M55" s="29">
        <f>IF(OR($C55="",$B55=""),"",IF($L55&lt;&gt;"",$L55,IFERROR(VLOOKUP($B55,Assumptions!$F$4:$G$10,2,FALSE),Assumptions!$B$5)))</f>
        <v/>
      </c>
      <c r="N55" s="41">
        <f>IF(OR($C55="",$K55="",$M55="",$P55=""),"",IF($P55="Excluded","",IFERROR($K55*(1+$M55),"")))</f>
        <v/>
      </c>
      <c r="O55" s="22" t="n"/>
      <c r="P55" s="22" t="n"/>
    </row>
    <row r="56">
      <c r="A56" s="19">
        <f>IF($C56="","",ROW()-9)</f>
        <v/>
      </c>
      <c r="B56" s="20" t="n"/>
      <c r="C56" s="17" t="n"/>
      <c r="D56" s="21" t="n"/>
      <c r="E56" s="22" t="n"/>
      <c r="F56" s="43" t="n"/>
      <c r="G56" s="21" t="n"/>
      <c r="H56" s="24">
        <f>IF(OR($C56="",$D56="",$G56=""),"",IFERROR($D56*$G56,""))</f>
        <v/>
      </c>
      <c r="I56" s="40">
        <f>IF(OR($C56="",$D56="",$F56=""),"",IFERROR($D56*$F56,""))</f>
        <v/>
      </c>
      <c r="J56" s="40">
        <f>IF(OR($C56="",$H56="",Assumptions!$B$4=""),"",IFERROR($H56*Assumptions!$B$4,""))</f>
        <v/>
      </c>
      <c r="K56" s="40">
        <f>IF($C56="","",IF(COUNT($I56:$J56)&lt;2,"",SUM($I56:$J56)))</f>
        <v/>
      </c>
      <c r="L56" s="25" t="n"/>
      <c r="M56" s="26">
        <f>IF(OR($C56="",$B56=""),"",IF($L56&lt;&gt;"",$L56,IFERROR(VLOOKUP($B56,Assumptions!$F$4:$G$10,2,FALSE),Assumptions!$B$5)))</f>
        <v/>
      </c>
      <c r="N56" s="40">
        <f>IF(OR($C56="",$K56="",$M56="",$P56=""),"",IF($P56="Excluded","",IFERROR($K56*(1+$M56),"")))</f>
        <v/>
      </c>
      <c r="O56" s="22" t="n"/>
      <c r="P56" s="22" t="n"/>
    </row>
    <row r="57">
      <c r="A57" s="27">
        <f>IF($C57="","",ROW()-9)</f>
        <v/>
      </c>
      <c r="B57" s="20" t="n"/>
      <c r="C57" s="17" t="n"/>
      <c r="D57" s="21" t="n"/>
      <c r="E57" s="22" t="n"/>
      <c r="F57" s="43" t="n"/>
      <c r="G57" s="21" t="n"/>
      <c r="H57" s="28">
        <f>IF(OR($C57="",$D57="",$G57=""),"",IFERROR($D57*$G57,""))</f>
        <v/>
      </c>
      <c r="I57" s="41">
        <f>IF(OR($C57="",$D57="",$F57=""),"",IFERROR($D57*$F57,""))</f>
        <v/>
      </c>
      <c r="J57" s="41">
        <f>IF(OR($C57="",$H57="",Assumptions!$B$4=""),"",IFERROR($H57*Assumptions!$B$4,""))</f>
        <v/>
      </c>
      <c r="K57" s="41">
        <f>IF($C57="","",IF(COUNT($I57:$J57)&lt;2,"",SUM($I57:$J57)))</f>
        <v/>
      </c>
      <c r="L57" s="25" t="n"/>
      <c r="M57" s="29">
        <f>IF(OR($C57="",$B57=""),"",IF($L57&lt;&gt;"",$L57,IFERROR(VLOOKUP($B57,Assumptions!$F$4:$G$10,2,FALSE),Assumptions!$B$5)))</f>
        <v/>
      </c>
      <c r="N57" s="41">
        <f>IF(OR($C57="",$K57="",$M57="",$P57=""),"",IF($P57="Excluded","",IFERROR($K57*(1+$M57),"")))</f>
        <v/>
      </c>
      <c r="O57" s="22" t="n"/>
      <c r="P57" s="22" t="n"/>
    </row>
    <row r="58">
      <c r="A58" s="19">
        <f>IF($C58="","",ROW()-9)</f>
        <v/>
      </c>
      <c r="B58" s="20" t="n"/>
      <c r="C58" s="17" t="n"/>
      <c r="D58" s="21" t="n"/>
      <c r="E58" s="22" t="n"/>
      <c r="F58" s="43" t="n"/>
      <c r="G58" s="21" t="n"/>
      <c r="H58" s="24">
        <f>IF(OR($C58="",$D58="",$G58=""),"",IFERROR($D58*$G58,""))</f>
        <v/>
      </c>
      <c r="I58" s="40">
        <f>IF(OR($C58="",$D58="",$F58=""),"",IFERROR($D58*$F58,""))</f>
        <v/>
      </c>
      <c r="J58" s="40">
        <f>IF(OR($C58="",$H58="",Assumptions!$B$4=""),"",IFERROR($H58*Assumptions!$B$4,""))</f>
        <v/>
      </c>
      <c r="K58" s="40">
        <f>IF($C58="","",IF(COUNT($I58:$J58)&lt;2,"",SUM($I58:$J58)))</f>
        <v/>
      </c>
      <c r="L58" s="25" t="n"/>
      <c r="M58" s="26">
        <f>IF(OR($C58="",$B58=""),"",IF($L58&lt;&gt;"",$L58,IFERROR(VLOOKUP($B58,Assumptions!$F$4:$G$10,2,FALSE),Assumptions!$B$5)))</f>
        <v/>
      </c>
      <c r="N58" s="40">
        <f>IF(OR($C58="",$K58="",$M58="",$P58=""),"",IF($P58="Excluded","",IFERROR($K58*(1+$M58),"")))</f>
        <v/>
      </c>
      <c r="O58" s="22" t="n"/>
      <c r="P58" s="22" t="n"/>
    </row>
    <row r="59">
      <c r="A59" s="27">
        <f>IF($C59="","",ROW()-9)</f>
        <v/>
      </c>
      <c r="B59" s="20" t="n"/>
      <c r="C59" s="17" t="n"/>
      <c r="D59" s="21" t="n"/>
      <c r="E59" s="22" t="n"/>
      <c r="F59" s="43" t="n"/>
      <c r="G59" s="21" t="n"/>
      <c r="H59" s="28">
        <f>IF(OR($C59="",$D59="",$G59=""),"",IFERROR($D59*$G59,""))</f>
        <v/>
      </c>
      <c r="I59" s="41">
        <f>IF(OR($C59="",$D59="",$F59=""),"",IFERROR($D59*$F59,""))</f>
        <v/>
      </c>
      <c r="J59" s="41">
        <f>IF(OR($C59="",$H59="",Assumptions!$B$4=""),"",IFERROR($H59*Assumptions!$B$4,""))</f>
        <v/>
      </c>
      <c r="K59" s="41">
        <f>IF($C59="","",IF(COUNT($I59:$J59)&lt;2,"",SUM($I59:$J59)))</f>
        <v/>
      </c>
      <c r="L59" s="25" t="n"/>
      <c r="M59" s="29">
        <f>IF(OR($C59="",$B59=""),"",IF($L59&lt;&gt;"",$L59,IFERROR(VLOOKUP($B59,Assumptions!$F$4:$G$10,2,FALSE),Assumptions!$B$5)))</f>
        <v/>
      </c>
      <c r="N59" s="41">
        <f>IF(OR($C59="",$K59="",$M59="",$P59=""),"",IF($P59="Excluded","",IFERROR($K59*(1+$M59),"")))</f>
        <v/>
      </c>
      <c r="O59" s="22" t="n"/>
      <c r="P59" s="22" t="n"/>
    </row>
    <row r="60">
      <c r="A60" s="19">
        <f>IF($C60="","",ROW()-9)</f>
        <v/>
      </c>
      <c r="B60" s="20" t="n"/>
      <c r="C60" s="17" t="n"/>
      <c r="D60" s="21" t="n"/>
      <c r="E60" s="22" t="n"/>
      <c r="F60" s="43" t="n"/>
      <c r="G60" s="21" t="n"/>
      <c r="H60" s="24">
        <f>IF(OR($C60="",$D60="",$G60=""),"",IFERROR($D60*$G60,""))</f>
        <v/>
      </c>
      <c r="I60" s="40">
        <f>IF(OR($C60="",$D60="",$F60=""),"",IFERROR($D60*$F60,""))</f>
        <v/>
      </c>
      <c r="J60" s="40">
        <f>IF(OR($C60="",$H60="",Assumptions!$B$4=""),"",IFERROR($H60*Assumptions!$B$4,""))</f>
        <v/>
      </c>
      <c r="K60" s="40">
        <f>IF($C60="","",IF(COUNT($I60:$J60)&lt;2,"",SUM($I60:$J60)))</f>
        <v/>
      </c>
      <c r="L60" s="25" t="n"/>
      <c r="M60" s="26">
        <f>IF(OR($C60="",$B60=""),"",IF($L60&lt;&gt;"",$L60,IFERROR(VLOOKUP($B60,Assumptions!$F$4:$G$10,2,FALSE),Assumptions!$B$5)))</f>
        <v/>
      </c>
      <c r="N60" s="40">
        <f>IF(OR($C60="",$K60="",$M60="",$P60=""),"",IF($P60="Excluded","",IFERROR($K60*(1+$M60),"")))</f>
        <v/>
      </c>
      <c r="O60" s="22" t="n"/>
      <c r="P60" s="22" t="n"/>
    </row>
    <row r="61">
      <c r="A61" s="27">
        <f>IF($C61="","",ROW()-9)</f>
        <v/>
      </c>
      <c r="B61" s="20" t="n"/>
      <c r="C61" s="17" t="n"/>
      <c r="D61" s="21" t="n"/>
      <c r="E61" s="22" t="n"/>
      <c r="F61" s="43" t="n"/>
      <c r="G61" s="21" t="n"/>
      <c r="H61" s="28">
        <f>IF(OR($C61="",$D61="",$G61=""),"",IFERROR($D61*$G61,""))</f>
        <v/>
      </c>
      <c r="I61" s="41">
        <f>IF(OR($C61="",$D61="",$F61=""),"",IFERROR($D61*$F61,""))</f>
        <v/>
      </c>
      <c r="J61" s="41">
        <f>IF(OR($C61="",$H61="",Assumptions!$B$4=""),"",IFERROR($H61*Assumptions!$B$4,""))</f>
        <v/>
      </c>
      <c r="K61" s="41">
        <f>IF($C61="","",IF(COUNT($I61:$J61)&lt;2,"",SUM($I61:$J61)))</f>
        <v/>
      </c>
      <c r="L61" s="25" t="n"/>
      <c r="M61" s="29">
        <f>IF(OR($C61="",$B61=""),"",IF($L61&lt;&gt;"",$L61,IFERROR(VLOOKUP($B61,Assumptions!$F$4:$G$10,2,FALSE),Assumptions!$B$5)))</f>
        <v/>
      </c>
      <c r="N61" s="41">
        <f>IF(OR($C61="",$K61="",$M61="",$P61=""),"",IF($P61="Excluded","",IFERROR($K61*(1+$M61),"")))</f>
        <v/>
      </c>
      <c r="O61" s="22" t="n"/>
      <c r="P61" s="22" t="n"/>
    </row>
    <row r="62">
      <c r="A62" s="19">
        <f>IF($C62="","",ROW()-9)</f>
        <v/>
      </c>
      <c r="B62" s="20" t="n"/>
      <c r="C62" s="17" t="n"/>
      <c r="D62" s="21" t="n"/>
      <c r="E62" s="22" t="n"/>
      <c r="F62" s="43" t="n"/>
      <c r="G62" s="21" t="n"/>
      <c r="H62" s="24">
        <f>IF(OR($C62="",$D62="",$G62=""),"",IFERROR($D62*$G62,""))</f>
        <v/>
      </c>
      <c r="I62" s="40">
        <f>IF(OR($C62="",$D62="",$F62=""),"",IFERROR($D62*$F62,""))</f>
        <v/>
      </c>
      <c r="J62" s="40">
        <f>IF(OR($C62="",$H62="",Assumptions!$B$4=""),"",IFERROR($H62*Assumptions!$B$4,""))</f>
        <v/>
      </c>
      <c r="K62" s="40">
        <f>IF($C62="","",IF(COUNT($I62:$J62)&lt;2,"",SUM($I62:$J62)))</f>
        <v/>
      </c>
      <c r="L62" s="25" t="n"/>
      <c r="M62" s="26">
        <f>IF(OR($C62="",$B62=""),"",IF($L62&lt;&gt;"",$L62,IFERROR(VLOOKUP($B62,Assumptions!$F$4:$G$10,2,FALSE),Assumptions!$B$5)))</f>
        <v/>
      </c>
      <c r="N62" s="40">
        <f>IF(OR($C62="",$K62="",$M62="",$P62=""),"",IF($P62="Excluded","",IFERROR($K62*(1+$M62),"")))</f>
        <v/>
      </c>
      <c r="O62" s="22" t="n"/>
      <c r="P62" s="22" t="n"/>
    </row>
    <row r="63">
      <c r="A63" s="27">
        <f>IF($C63="","",ROW()-9)</f>
        <v/>
      </c>
      <c r="B63" s="20" t="n"/>
      <c r="C63" s="17" t="n"/>
      <c r="D63" s="21" t="n"/>
      <c r="E63" s="22" t="n"/>
      <c r="F63" s="43" t="n"/>
      <c r="G63" s="21" t="n"/>
      <c r="H63" s="28">
        <f>IF(OR($C63="",$D63="",$G63=""),"",IFERROR($D63*$G63,""))</f>
        <v/>
      </c>
      <c r="I63" s="41">
        <f>IF(OR($C63="",$D63="",$F63=""),"",IFERROR($D63*$F63,""))</f>
        <v/>
      </c>
      <c r="J63" s="41">
        <f>IF(OR($C63="",$H63="",Assumptions!$B$4=""),"",IFERROR($H63*Assumptions!$B$4,""))</f>
        <v/>
      </c>
      <c r="K63" s="41">
        <f>IF($C63="","",IF(COUNT($I63:$J63)&lt;2,"",SUM($I63:$J63)))</f>
        <v/>
      </c>
      <c r="L63" s="25" t="n"/>
      <c r="M63" s="29">
        <f>IF(OR($C63="",$B63=""),"",IF($L63&lt;&gt;"",$L63,IFERROR(VLOOKUP($B63,Assumptions!$F$4:$G$10,2,FALSE),Assumptions!$B$5)))</f>
        <v/>
      </c>
      <c r="N63" s="41">
        <f>IF(OR($C63="",$K63="",$M63="",$P63=""),"",IF($P63="Excluded","",IFERROR($K63*(1+$M63),"")))</f>
        <v/>
      </c>
      <c r="O63" s="22" t="n"/>
      <c r="P63" s="22" t="n"/>
    </row>
    <row r="64">
      <c r="A64" s="19">
        <f>IF($C64="","",ROW()-9)</f>
        <v/>
      </c>
      <c r="B64" s="20" t="n"/>
      <c r="C64" s="17" t="n"/>
      <c r="D64" s="21" t="n"/>
      <c r="E64" s="22" t="n"/>
      <c r="F64" s="43" t="n"/>
      <c r="G64" s="21" t="n"/>
      <c r="H64" s="24">
        <f>IF(OR($C64="",$D64="",$G64=""),"",IFERROR($D64*$G64,""))</f>
        <v/>
      </c>
      <c r="I64" s="40">
        <f>IF(OR($C64="",$D64="",$F64=""),"",IFERROR($D64*$F64,""))</f>
        <v/>
      </c>
      <c r="J64" s="40">
        <f>IF(OR($C64="",$H64="",Assumptions!$B$4=""),"",IFERROR($H64*Assumptions!$B$4,""))</f>
        <v/>
      </c>
      <c r="K64" s="40">
        <f>IF($C64="","",IF(COUNT($I64:$J64)&lt;2,"",SUM($I64:$J64)))</f>
        <v/>
      </c>
      <c r="L64" s="25" t="n"/>
      <c r="M64" s="26">
        <f>IF(OR($C64="",$B64=""),"",IF($L64&lt;&gt;"",$L64,IFERROR(VLOOKUP($B64,Assumptions!$F$4:$G$10,2,FALSE),Assumptions!$B$5)))</f>
        <v/>
      </c>
      <c r="N64" s="40">
        <f>IF(OR($C64="",$K64="",$M64="",$P64=""),"",IF($P64="Excluded","",IFERROR($K64*(1+$M64),"")))</f>
        <v/>
      </c>
      <c r="O64" s="22" t="n"/>
      <c r="P64" s="22" t="n"/>
    </row>
    <row r="65">
      <c r="A65" s="27">
        <f>IF($C65="","",ROW()-9)</f>
        <v/>
      </c>
      <c r="B65" s="20" t="n"/>
      <c r="C65" s="17" t="n"/>
      <c r="D65" s="21" t="n"/>
      <c r="E65" s="22" t="n"/>
      <c r="F65" s="43" t="n"/>
      <c r="G65" s="21" t="n"/>
      <c r="H65" s="28">
        <f>IF(OR($C65="",$D65="",$G65=""),"",IFERROR($D65*$G65,""))</f>
        <v/>
      </c>
      <c r="I65" s="41">
        <f>IF(OR($C65="",$D65="",$F65=""),"",IFERROR($D65*$F65,""))</f>
        <v/>
      </c>
      <c r="J65" s="41">
        <f>IF(OR($C65="",$H65="",Assumptions!$B$4=""),"",IFERROR($H65*Assumptions!$B$4,""))</f>
        <v/>
      </c>
      <c r="K65" s="41">
        <f>IF($C65="","",IF(COUNT($I65:$J65)&lt;2,"",SUM($I65:$J65)))</f>
        <v/>
      </c>
      <c r="L65" s="25" t="n"/>
      <c r="M65" s="29">
        <f>IF(OR($C65="",$B65=""),"",IF($L65&lt;&gt;"",$L65,IFERROR(VLOOKUP($B65,Assumptions!$F$4:$G$10,2,FALSE),Assumptions!$B$5)))</f>
        <v/>
      </c>
      <c r="N65" s="41">
        <f>IF(OR($C65="",$K65="",$M65="",$P65=""),"",IF($P65="Excluded","",IFERROR($K65*(1+$M65),"")))</f>
        <v/>
      </c>
      <c r="O65" s="22" t="n"/>
      <c r="P65" s="22" t="n"/>
    </row>
    <row r="66">
      <c r="A66" s="19">
        <f>IF($C66="","",ROW()-9)</f>
        <v/>
      </c>
      <c r="B66" s="20" t="n"/>
      <c r="C66" s="17" t="n"/>
      <c r="D66" s="21" t="n"/>
      <c r="E66" s="22" t="n"/>
      <c r="F66" s="43" t="n"/>
      <c r="G66" s="21" t="n"/>
      <c r="H66" s="24">
        <f>IF(OR($C66="",$D66="",$G66=""),"",IFERROR($D66*$G66,""))</f>
        <v/>
      </c>
      <c r="I66" s="40">
        <f>IF(OR($C66="",$D66="",$F66=""),"",IFERROR($D66*$F66,""))</f>
        <v/>
      </c>
      <c r="J66" s="40">
        <f>IF(OR($C66="",$H66="",Assumptions!$B$4=""),"",IFERROR($H66*Assumptions!$B$4,""))</f>
        <v/>
      </c>
      <c r="K66" s="40">
        <f>IF($C66="","",IF(COUNT($I66:$J66)&lt;2,"",SUM($I66:$J66)))</f>
        <v/>
      </c>
      <c r="L66" s="25" t="n"/>
      <c r="M66" s="26">
        <f>IF(OR($C66="",$B66=""),"",IF($L66&lt;&gt;"",$L66,IFERROR(VLOOKUP($B66,Assumptions!$F$4:$G$10,2,FALSE),Assumptions!$B$5)))</f>
        <v/>
      </c>
      <c r="N66" s="40">
        <f>IF(OR($C66="",$K66="",$M66="",$P66=""),"",IF($P66="Excluded","",IFERROR($K66*(1+$M66),"")))</f>
        <v/>
      </c>
      <c r="O66" s="22" t="n"/>
      <c r="P66" s="22" t="n"/>
    </row>
    <row r="67">
      <c r="A67" s="27">
        <f>IF($C67="","",ROW()-9)</f>
        <v/>
      </c>
      <c r="B67" s="20" t="n"/>
      <c r="C67" s="17" t="n"/>
      <c r="D67" s="21" t="n"/>
      <c r="E67" s="22" t="n"/>
      <c r="F67" s="43" t="n"/>
      <c r="G67" s="21" t="n"/>
      <c r="H67" s="28">
        <f>IF(OR($C67="",$D67="",$G67=""),"",IFERROR($D67*$G67,""))</f>
        <v/>
      </c>
      <c r="I67" s="41">
        <f>IF(OR($C67="",$D67="",$F67=""),"",IFERROR($D67*$F67,""))</f>
        <v/>
      </c>
      <c r="J67" s="41">
        <f>IF(OR($C67="",$H67="",Assumptions!$B$4=""),"",IFERROR($H67*Assumptions!$B$4,""))</f>
        <v/>
      </c>
      <c r="K67" s="41">
        <f>IF($C67="","",IF(COUNT($I67:$J67)&lt;2,"",SUM($I67:$J67)))</f>
        <v/>
      </c>
      <c r="L67" s="25" t="n"/>
      <c r="M67" s="29">
        <f>IF(OR($C67="",$B67=""),"",IF($L67&lt;&gt;"",$L67,IFERROR(VLOOKUP($B67,Assumptions!$F$4:$G$10,2,FALSE),Assumptions!$B$5)))</f>
        <v/>
      </c>
      <c r="N67" s="41">
        <f>IF(OR($C67="",$K67="",$M67="",$P67=""),"",IF($P67="Excluded","",IFERROR($K67*(1+$M67),"")))</f>
        <v/>
      </c>
      <c r="O67" s="22" t="n"/>
      <c r="P67" s="22" t="n"/>
    </row>
    <row r="68">
      <c r="A68" s="19">
        <f>IF($C68="","",ROW()-9)</f>
        <v/>
      </c>
      <c r="B68" s="20" t="n"/>
      <c r="C68" s="17" t="n"/>
      <c r="D68" s="21" t="n"/>
      <c r="E68" s="22" t="n"/>
      <c r="F68" s="43" t="n"/>
      <c r="G68" s="21" t="n"/>
      <c r="H68" s="24">
        <f>IF(OR($C68="",$D68="",$G68=""),"",IFERROR($D68*$G68,""))</f>
        <v/>
      </c>
      <c r="I68" s="40">
        <f>IF(OR($C68="",$D68="",$F68=""),"",IFERROR($D68*$F68,""))</f>
        <v/>
      </c>
      <c r="J68" s="40">
        <f>IF(OR($C68="",$H68="",Assumptions!$B$4=""),"",IFERROR($H68*Assumptions!$B$4,""))</f>
        <v/>
      </c>
      <c r="K68" s="40">
        <f>IF($C68="","",IF(COUNT($I68:$J68)&lt;2,"",SUM($I68:$J68)))</f>
        <v/>
      </c>
      <c r="L68" s="25" t="n"/>
      <c r="M68" s="26">
        <f>IF(OR($C68="",$B68=""),"",IF($L68&lt;&gt;"",$L68,IFERROR(VLOOKUP($B68,Assumptions!$F$4:$G$10,2,FALSE),Assumptions!$B$5)))</f>
        <v/>
      </c>
      <c r="N68" s="40">
        <f>IF(OR($C68="",$K68="",$M68="",$P68=""),"",IF($P68="Excluded","",IFERROR($K68*(1+$M68),"")))</f>
        <v/>
      </c>
      <c r="O68" s="22" t="n"/>
      <c r="P68" s="22" t="n"/>
    </row>
    <row r="69">
      <c r="A69" s="27">
        <f>IF($C69="","",ROW()-9)</f>
        <v/>
      </c>
      <c r="B69" s="20" t="n"/>
      <c r="C69" s="17" t="n"/>
      <c r="D69" s="21" t="n"/>
      <c r="E69" s="22" t="n"/>
      <c r="F69" s="43" t="n"/>
      <c r="G69" s="21" t="n"/>
      <c r="H69" s="28">
        <f>IF(OR($C69="",$D69="",$G69=""),"",IFERROR($D69*$G69,""))</f>
        <v/>
      </c>
      <c r="I69" s="41">
        <f>IF(OR($C69="",$D69="",$F69=""),"",IFERROR($D69*$F69,""))</f>
        <v/>
      </c>
      <c r="J69" s="41">
        <f>IF(OR($C69="",$H69="",Assumptions!$B$4=""),"",IFERROR($H69*Assumptions!$B$4,""))</f>
        <v/>
      </c>
      <c r="K69" s="41">
        <f>IF($C69="","",IF(COUNT($I69:$J69)&lt;2,"",SUM($I69:$J69)))</f>
        <v/>
      </c>
      <c r="L69" s="25" t="n"/>
      <c r="M69" s="29">
        <f>IF(OR($C69="",$B69=""),"",IF($L69&lt;&gt;"",$L69,IFERROR(VLOOKUP($B69,Assumptions!$F$4:$G$10,2,FALSE),Assumptions!$B$5)))</f>
        <v/>
      </c>
      <c r="N69" s="41">
        <f>IF(OR($C69="",$K69="",$M69="",$P69=""),"",IF($P69="Excluded","",IFERROR($K69*(1+$M69),"")))</f>
        <v/>
      </c>
      <c r="O69" s="22" t="n"/>
      <c r="P69" s="22" t="n"/>
    </row>
    <row r="70">
      <c r="A70" s="19">
        <f>IF($C70="","",ROW()-9)</f>
        <v/>
      </c>
      <c r="B70" s="20" t="n"/>
      <c r="C70" s="17" t="n"/>
      <c r="D70" s="21" t="n"/>
      <c r="E70" s="22" t="n"/>
      <c r="F70" s="43" t="n"/>
      <c r="G70" s="21" t="n"/>
      <c r="H70" s="24">
        <f>IF(OR($C70="",$D70="",$G70=""),"",IFERROR($D70*$G70,""))</f>
        <v/>
      </c>
      <c r="I70" s="40">
        <f>IF(OR($C70="",$D70="",$F70=""),"",IFERROR($D70*$F70,""))</f>
        <v/>
      </c>
      <c r="J70" s="40">
        <f>IF(OR($C70="",$H70="",Assumptions!$B$4=""),"",IFERROR($H70*Assumptions!$B$4,""))</f>
        <v/>
      </c>
      <c r="K70" s="40">
        <f>IF($C70="","",IF(COUNT($I70:$J70)&lt;2,"",SUM($I70:$J70)))</f>
        <v/>
      </c>
      <c r="L70" s="25" t="n"/>
      <c r="M70" s="26">
        <f>IF(OR($C70="",$B70=""),"",IF($L70&lt;&gt;"",$L70,IFERROR(VLOOKUP($B70,Assumptions!$F$4:$G$10,2,FALSE),Assumptions!$B$5)))</f>
        <v/>
      </c>
      <c r="N70" s="40">
        <f>IF(OR($C70="",$K70="",$M70="",$P70=""),"",IF($P70="Excluded","",IFERROR($K70*(1+$M70),"")))</f>
        <v/>
      </c>
      <c r="O70" s="22" t="n"/>
      <c r="P70" s="22" t="n"/>
    </row>
    <row r="71">
      <c r="A71" s="27">
        <f>IF($C71="","",ROW()-9)</f>
        <v/>
      </c>
      <c r="B71" s="20" t="n"/>
      <c r="C71" s="17" t="n"/>
      <c r="D71" s="21" t="n"/>
      <c r="E71" s="22" t="n"/>
      <c r="F71" s="43" t="n"/>
      <c r="G71" s="21" t="n"/>
      <c r="H71" s="28">
        <f>IF(OR($C71="",$D71="",$G71=""),"",IFERROR($D71*$G71,""))</f>
        <v/>
      </c>
      <c r="I71" s="41">
        <f>IF(OR($C71="",$D71="",$F71=""),"",IFERROR($D71*$F71,""))</f>
        <v/>
      </c>
      <c r="J71" s="41">
        <f>IF(OR($C71="",$H71="",Assumptions!$B$4=""),"",IFERROR($H71*Assumptions!$B$4,""))</f>
        <v/>
      </c>
      <c r="K71" s="41">
        <f>IF($C71="","",IF(COUNT($I71:$J71)&lt;2,"",SUM($I71:$J71)))</f>
        <v/>
      </c>
      <c r="L71" s="25" t="n"/>
      <c r="M71" s="29">
        <f>IF(OR($C71="",$B71=""),"",IF($L71&lt;&gt;"",$L71,IFERROR(VLOOKUP($B71,Assumptions!$F$4:$G$10,2,FALSE),Assumptions!$B$5)))</f>
        <v/>
      </c>
      <c r="N71" s="41">
        <f>IF(OR($C71="",$K71="",$M71="",$P71=""),"",IF($P71="Excluded","",IFERROR($K71*(1+$M71),"")))</f>
        <v/>
      </c>
      <c r="O71" s="22" t="n"/>
      <c r="P71" s="22" t="n"/>
    </row>
    <row r="72">
      <c r="A72" s="19">
        <f>IF($C72="","",ROW()-9)</f>
        <v/>
      </c>
      <c r="B72" s="20" t="n"/>
      <c r="C72" s="17" t="n"/>
      <c r="D72" s="21" t="n"/>
      <c r="E72" s="22" t="n"/>
      <c r="F72" s="43" t="n"/>
      <c r="G72" s="21" t="n"/>
      <c r="H72" s="24">
        <f>IF(OR($C72="",$D72="",$G72=""),"",IFERROR($D72*$G72,""))</f>
        <v/>
      </c>
      <c r="I72" s="40">
        <f>IF(OR($C72="",$D72="",$F72=""),"",IFERROR($D72*$F72,""))</f>
        <v/>
      </c>
      <c r="J72" s="40">
        <f>IF(OR($C72="",$H72="",Assumptions!$B$4=""),"",IFERROR($H72*Assumptions!$B$4,""))</f>
        <v/>
      </c>
      <c r="K72" s="40">
        <f>IF($C72="","",IF(COUNT($I72:$J72)&lt;2,"",SUM($I72:$J72)))</f>
        <v/>
      </c>
      <c r="L72" s="25" t="n"/>
      <c r="M72" s="26">
        <f>IF(OR($C72="",$B72=""),"",IF($L72&lt;&gt;"",$L72,IFERROR(VLOOKUP($B72,Assumptions!$F$4:$G$10,2,FALSE),Assumptions!$B$5)))</f>
        <v/>
      </c>
      <c r="N72" s="40">
        <f>IF(OR($C72="",$K72="",$M72="",$P72=""),"",IF($P72="Excluded","",IFERROR($K72*(1+$M72),"")))</f>
        <v/>
      </c>
      <c r="O72" s="22" t="n"/>
      <c r="P72" s="22" t="n"/>
    </row>
    <row r="73">
      <c r="A73" s="27">
        <f>IF($C73="","",ROW()-9)</f>
        <v/>
      </c>
      <c r="B73" s="20" t="n"/>
      <c r="C73" s="17" t="n"/>
      <c r="D73" s="21" t="n"/>
      <c r="E73" s="22" t="n"/>
      <c r="F73" s="43" t="n"/>
      <c r="G73" s="21" t="n"/>
      <c r="H73" s="28">
        <f>IF(OR($C73="",$D73="",$G73=""),"",IFERROR($D73*$G73,""))</f>
        <v/>
      </c>
      <c r="I73" s="41">
        <f>IF(OR($C73="",$D73="",$F73=""),"",IFERROR($D73*$F73,""))</f>
        <v/>
      </c>
      <c r="J73" s="41">
        <f>IF(OR($C73="",$H73="",Assumptions!$B$4=""),"",IFERROR($H73*Assumptions!$B$4,""))</f>
        <v/>
      </c>
      <c r="K73" s="41">
        <f>IF($C73="","",IF(COUNT($I73:$J73)&lt;2,"",SUM($I73:$J73)))</f>
        <v/>
      </c>
      <c r="L73" s="25" t="n"/>
      <c r="M73" s="29">
        <f>IF(OR($C73="",$B73=""),"",IF($L73&lt;&gt;"",$L73,IFERROR(VLOOKUP($B73,Assumptions!$F$4:$G$10,2,FALSE),Assumptions!$B$5)))</f>
        <v/>
      </c>
      <c r="N73" s="41">
        <f>IF(OR($C73="",$K73="",$M73="",$P73=""),"",IF($P73="Excluded","",IFERROR($K73*(1+$M73),"")))</f>
        <v/>
      </c>
      <c r="O73" s="22" t="n"/>
      <c r="P73" s="22" t="n"/>
    </row>
    <row r="74">
      <c r="A74" s="19">
        <f>IF($C74="","",ROW()-9)</f>
        <v/>
      </c>
      <c r="B74" s="20" t="n"/>
      <c r="C74" s="17" t="n"/>
      <c r="D74" s="21" t="n"/>
      <c r="E74" s="22" t="n"/>
      <c r="F74" s="43" t="n"/>
      <c r="G74" s="21" t="n"/>
      <c r="H74" s="24">
        <f>IF(OR($C74="",$D74="",$G74=""),"",IFERROR($D74*$G74,""))</f>
        <v/>
      </c>
      <c r="I74" s="40">
        <f>IF(OR($C74="",$D74="",$F74=""),"",IFERROR($D74*$F74,""))</f>
        <v/>
      </c>
      <c r="J74" s="40">
        <f>IF(OR($C74="",$H74="",Assumptions!$B$4=""),"",IFERROR($H74*Assumptions!$B$4,""))</f>
        <v/>
      </c>
      <c r="K74" s="40">
        <f>IF($C74="","",IF(COUNT($I74:$J74)&lt;2,"",SUM($I74:$J74)))</f>
        <v/>
      </c>
      <c r="L74" s="25" t="n"/>
      <c r="M74" s="26">
        <f>IF(OR($C74="",$B74=""),"",IF($L74&lt;&gt;"",$L74,IFERROR(VLOOKUP($B74,Assumptions!$F$4:$G$10,2,FALSE),Assumptions!$B$5)))</f>
        <v/>
      </c>
      <c r="N74" s="40">
        <f>IF(OR($C74="",$K74="",$M74="",$P74=""),"",IF($P74="Excluded","",IFERROR($K74*(1+$M74),"")))</f>
        <v/>
      </c>
      <c r="O74" s="22" t="n"/>
      <c r="P74" s="22" t="n"/>
    </row>
    <row r="75">
      <c r="A75" s="27">
        <f>IF($C75="","",ROW()-9)</f>
        <v/>
      </c>
      <c r="B75" s="20" t="n"/>
      <c r="C75" s="17" t="n"/>
      <c r="D75" s="21" t="n"/>
      <c r="E75" s="22" t="n"/>
      <c r="F75" s="43" t="n"/>
      <c r="G75" s="21" t="n"/>
      <c r="H75" s="28">
        <f>IF(OR($C75="",$D75="",$G75=""),"",IFERROR($D75*$G75,""))</f>
        <v/>
      </c>
      <c r="I75" s="41">
        <f>IF(OR($C75="",$D75="",$F75=""),"",IFERROR($D75*$F75,""))</f>
        <v/>
      </c>
      <c r="J75" s="41">
        <f>IF(OR($C75="",$H75="",Assumptions!$B$4=""),"",IFERROR($H75*Assumptions!$B$4,""))</f>
        <v/>
      </c>
      <c r="K75" s="41">
        <f>IF($C75="","",IF(COUNT($I75:$J75)&lt;2,"",SUM($I75:$J75)))</f>
        <v/>
      </c>
      <c r="L75" s="25" t="n"/>
      <c r="M75" s="29">
        <f>IF(OR($C75="",$B75=""),"",IF($L75&lt;&gt;"",$L75,IFERROR(VLOOKUP($B75,Assumptions!$F$4:$G$10,2,FALSE),Assumptions!$B$5)))</f>
        <v/>
      </c>
      <c r="N75" s="41">
        <f>IF(OR($C75="",$K75="",$M75="",$P75=""),"",IF($P75="Excluded","",IFERROR($K75*(1+$M75),"")))</f>
        <v/>
      </c>
      <c r="O75" s="22" t="n"/>
      <c r="P75" s="22" t="n"/>
    </row>
    <row r="76">
      <c r="A76" s="19">
        <f>IF($C76="","",ROW()-9)</f>
        <v/>
      </c>
      <c r="B76" s="20" t="n"/>
      <c r="C76" s="17" t="n"/>
      <c r="D76" s="21" t="n"/>
      <c r="E76" s="22" t="n"/>
      <c r="F76" s="43" t="n"/>
      <c r="G76" s="21" t="n"/>
      <c r="H76" s="24">
        <f>IF(OR($C76="",$D76="",$G76=""),"",IFERROR($D76*$G76,""))</f>
        <v/>
      </c>
      <c r="I76" s="40">
        <f>IF(OR($C76="",$D76="",$F76=""),"",IFERROR($D76*$F76,""))</f>
        <v/>
      </c>
      <c r="J76" s="40">
        <f>IF(OR($C76="",$H76="",Assumptions!$B$4=""),"",IFERROR($H76*Assumptions!$B$4,""))</f>
        <v/>
      </c>
      <c r="K76" s="40">
        <f>IF($C76="","",IF(COUNT($I76:$J76)&lt;2,"",SUM($I76:$J76)))</f>
        <v/>
      </c>
      <c r="L76" s="25" t="n"/>
      <c r="M76" s="26">
        <f>IF(OR($C76="",$B76=""),"",IF($L76&lt;&gt;"",$L76,IFERROR(VLOOKUP($B76,Assumptions!$F$4:$G$10,2,FALSE),Assumptions!$B$5)))</f>
        <v/>
      </c>
      <c r="N76" s="40">
        <f>IF(OR($C76="",$K76="",$M76="",$P76=""),"",IF($P76="Excluded","",IFERROR($K76*(1+$M76),"")))</f>
        <v/>
      </c>
      <c r="O76" s="22" t="n"/>
      <c r="P76" s="22" t="n"/>
    </row>
    <row r="77">
      <c r="A77" s="27">
        <f>IF($C77="","",ROW()-9)</f>
        <v/>
      </c>
      <c r="B77" s="20" t="n"/>
      <c r="C77" s="17" t="n"/>
      <c r="D77" s="21" t="n"/>
      <c r="E77" s="22" t="n"/>
      <c r="F77" s="43" t="n"/>
      <c r="G77" s="21" t="n"/>
      <c r="H77" s="28">
        <f>IF(OR($C77="",$D77="",$G77=""),"",IFERROR($D77*$G77,""))</f>
        <v/>
      </c>
      <c r="I77" s="41">
        <f>IF(OR($C77="",$D77="",$F77=""),"",IFERROR($D77*$F77,""))</f>
        <v/>
      </c>
      <c r="J77" s="41">
        <f>IF(OR($C77="",$H77="",Assumptions!$B$4=""),"",IFERROR($H77*Assumptions!$B$4,""))</f>
        <v/>
      </c>
      <c r="K77" s="41">
        <f>IF($C77="","",IF(COUNT($I77:$J77)&lt;2,"",SUM($I77:$J77)))</f>
        <v/>
      </c>
      <c r="L77" s="25" t="n"/>
      <c r="M77" s="29">
        <f>IF(OR($C77="",$B77=""),"",IF($L77&lt;&gt;"",$L77,IFERROR(VLOOKUP($B77,Assumptions!$F$4:$G$10,2,FALSE),Assumptions!$B$5)))</f>
        <v/>
      </c>
      <c r="N77" s="41">
        <f>IF(OR($C77="",$K77="",$M77="",$P77=""),"",IF($P77="Excluded","",IFERROR($K77*(1+$M77),"")))</f>
        <v/>
      </c>
      <c r="O77" s="22" t="n"/>
      <c r="P77" s="22" t="n"/>
    </row>
    <row r="78">
      <c r="A78" s="19">
        <f>IF($C78="","",ROW()-9)</f>
        <v/>
      </c>
      <c r="B78" s="20" t="n"/>
      <c r="C78" s="17" t="n"/>
      <c r="D78" s="21" t="n"/>
      <c r="E78" s="22" t="n"/>
      <c r="F78" s="43" t="n"/>
      <c r="G78" s="21" t="n"/>
      <c r="H78" s="24">
        <f>IF(OR($C78="",$D78="",$G78=""),"",IFERROR($D78*$G78,""))</f>
        <v/>
      </c>
      <c r="I78" s="40">
        <f>IF(OR($C78="",$D78="",$F78=""),"",IFERROR($D78*$F78,""))</f>
        <v/>
      </c>
      <c r="J78" s="40">
        <f>IF(OR($C78="",$H78="",Assumptions!$B$4=""),"",IFERROR($H78*Assumptions!$B$4,""))</f>
        <v/>
      </c>
      <c r="K78" s="40">
        <f>IF($C78="","",IF(COUNT($I78:$J78)&lt;2,"",SUM($I78:$J78)))</f>
        <v/>
      </c>
      <c r="L78" s="25" t="n"/>
      <c r="M78" s="26">
        <f>IF(OR($C78="",$B78=""),"",IF($L78&lt;&gt;"",$L78,IFERROR(VLOOKUP($B78,Assumptions!$F$4:$G$10,2,FALSE),Assumptions!$B$5)))</f>
        <v/>
      </c>
      <c r="N78" s="40">
        <f>IF(OR($C78="",$K78="",$M78="",$P78=""),"",IF($P78="Excluded","",IFERROR($K78*(1+$M78),"")))</f>
        <v/>
      </c>
      <c r="O78" s="22" t="n"/>
      <c r="P78" s="22" t="n"/>
    </row>
    <row r="79">
      <c r="A79" s="27">
        <f>IF($C79="","",ROW()-9)</f>
        <v/>
      </c>
      <c r="B79" s="20" t="n"/>
      <c r="C79" s="17" t="n"/>
      <c r="D79" s="21" t="n"/>
      <c r="E79" s="22" t="n"/>
      <c r="F79" s="43" t="n"/>
      <c r="G79" s="21" t="n"/>
      <c r="H79" s="28">
        <f>IF(OR($C79="",$D79="",$G79=""),"",IFERROR($D79*$G79,""))</f>
        <v/>
      </c>
      <c r="I79" s="41">
        <f>IF(OR($C79="",$D79="",$F79=""),"",IFERROR($D79*$F79,""))</f>
        <v/>
      </c>
      <c r="J79" s="41">
        <f>IF(OR($C79="",$H79="",Assumptions!$B$4=""),"",IFERROR($H79*Assumptions!$B$4,""))</f>
        <v/>
      </c>
      <c r="K79" s="41">
        <f>IF($C79="","",IF(COUNT($I79:$J79)&lt;2,"",SUM($I79:$J79)))</f>
        <v/>
      </c>
      <c r="L79" s="25" t="n"/>
      <c r="M79" s="29">
        <f>IF(OR($C79="",$B79=""),"",IF($L79&lt;&gt;"",$L79,IFERROR(VLOOKUP($B79,Assumptions!$F$4:$G$10,2,FALSE),Assumptions!$B$5)))</f>
        <v/>
      </c>
      <c r="N79" s="41">
        <f>IF(OR($C79="",$K79="",$M79="",$P79=""),"",IF($P79="Excluded","",IFERROR($K79*(1+$M79),"")))</f>
        <v/>
      </c>
      <c r="O79" s="22" t="n"/>
      <c r="P79" s="22" t="n"/>
    </row>
    <row r="80">
      <c r="A80" s="19">
        <f>IF($C80="","",ROW()-9)</f>
        <v/>
      </c>
      <c r="B80" s="20" t="n"/>
      <c r="C80" s="17" t="n"/>
      <c r="D80" s="21" t="n"/>
      <c r="E80" s="22" t="n"/>
      <c r="F80" s="43" t="n"/>
      <c r="G80" s="21" t="n"/>
      <c r="H80" s="24">
        <f>IF(OR($C80="",$D80="",$G80=""),"",IFERROR($D80*$G80,""))</f>
        <v/>
      </c>
      <c r="I80" s="40">
        <f>IF(OR($C80="",$D80="",$F80=""),"",IFERROR($D80*$F80,""))</f>
        <v/>
      </c>
      <c r="J80" s="40">
        <f>IF(OR($C80="",$H80="",Assumptions!$B$4=""),"",IFERROR($H80*Assumptions!$B$4,""))</f>
        <v/>
      </c>
      <c r="K80" s="40">
        <f>IF($C80="","",IF(COUNT($I80:$J80)&lt;2,"",SUM($I80:$J80)))</f>
        <v/>
      </c>
      <c r="L80" s="25" t="n"/>
      <c r="M80" s="26">
        <f>IF(OR($C80="",$B80=""),"",IF($L80&lt;&gt;"",$L80,IFERROR(VLOOKUP($B80,Assumptions!$F$4:$G$10,2,FALSE),Assumptions!$B$5)))</f>
        <v/>
      </c>
      <c r="N80" s="40">
        <f>IF(OR($C80="",$K80="",$M80="",$P80=""),"",IF($P80="Excluded","",IFERROR($K80*(1+$M80),"")))</f>
        <v/>
      </c>
      <c r="O80" s="22" t="n"/>
      <c r="P80" s="22" t="n"/>
    </row>
    <row r="81">
      <c r="A81" s="27">
        <f>IF($C81="","",ROW()-9)</f>
        <v/>
      </c>
      <c r="B81" s="20" t="n"/>
      <c r="C81" s="17" t="n"/>
      <c r="D81" s="21" t="n"/>
      <c r="E81" s="22" t="n"/>
      <c r="F81" s="43" t="n"/>
      <c r="G81" s="21" t="n"/>
      <c r="H81" s="28">
        <f>IF(OR($C81="",$D81="",$G81=""),"",IFERROR($D81*$G81,""))</f>
        <v/>
      </c>
      <c r="I81" s="41">
        <f>IF(OR($C81="",$D81="",$F81=""),"",IFERROR($D81*$F81,""))</f>
        <v/>
      </c>
      <c r="J81" s="41">
        <f>IF(OR($C81="",$H81="",Assumptions!$B$4=""),"",IFERROR($H81*Assumptions!$B$4,""))</f>
        <v/>
      </c>
      <c r="K81" s="41">
        <f>IF($C81="","",IF(COUNT($I81:$J81)&lt;2,"",SUM($I81:$J81)))</f>
        <v/>
      </c>
      <c r="L81" s="25" t="n"/>
      <c r="M81" s="29">
        <f>IF(OR($C81="",$B81=""),"",IF($L81&lt;&gt;"",$L81,IFERROR(VLOOKUP($B81,Assumptions!$F$4:$G$10,2,FALSE),Assumptions!$B$5)))</f>
        <v/>
      </c>
      <c r="N81" s="41">
        <f>IF(OR($C81="",$K81="",$M81="",$P81=""),"",IF($P81="Excluded","",IFERROR($K81*(1+$M81),"")))</f>
        <v/>
      </c>
      <c r="O81" s="22" t="n"/>
      <c r="P81" s="22" t="n"/>
    </row>
    <row r="82">
      <c r="A82" s="19">
        <f>IF($C82="","",ROW()-9)</f>
        <v/>
      </c>
      <c r="B82" s="20" t="n"/>
      <c r="C82" s="17" t="n"/>
      <c r="D82" s="21" t="n"/>
      <c r="E82" s="22" t="n"/>
      <c r="F82" s="43" t="n"/>
      <c r="G82" s="21" t="n"/>
      <c r="H82" s="24">
        <f>IF(OR($C82="",$D82="",$G82=""),"",IFERROR($D82*$G82,""))</f>
        <v/>
      </c>
      <c r="I82" s="40">
        <f>IF(OR($C82="",$D82="",$F82=""),"",IFERROR($D82*$F82,""))</f>
        <v/>
      </c>
      <c r="J82" s="40">
        <f>IF(OR($C82="",$H82="",Assumptions!$B$4=""),"",IFERROR($H82*Assumptions!$B$4,""))</f>
        <v/>
      </c>
      <c r="K82" s="40">
        <f>IF($C82="","",IF(COUNT($I82:$J82)&lt;2,"",SUM($I82:$J82)))</f>
        <v/>
      </c>
      <c r="L82" s="25" t="n"/>
      <c r="M82" s="26">
        <f>IF(OR($C82="",$B82=""),"",IF($L82&lt;&gt;"",$L82,IFERROR(VLOOKUP($B82,Assumptions!$F$4:$G$10,2,FALSE),Assumptions!$B$5)))</f>
        <v/>
      </c>
      <c r="N82" s="40">
        <f>IF(OR($C82="",$K82="",$M82="",$P82=""),"",IF($P82="Excluded","",IFERROR($K82*(1+$M82),"")))</f>
        <v/>
      </c>
      <c r="O82" s="22" t="n"/>
      <c r="P82" s="22" t="n"/>
    </row>
    <row r="83">
      <c r="A83" s="27">
        <f>IF($C83="","",ROW()-9)</f>
        <v/>
      </c>
      <c r="B83" s="20" t="n"/>
      <c r="C83" s="17" t="n"/>
      <c r="D83" s="21" t="n"/>
      <c r="E83" s="22" t="n"/>
      <c r="F83" s="43" t="n"/>
      <c r="G83" s="21" t="n"/>
      <c r="H83" s="28">
        <f>IF(OR($C83="",$D83="",$G83=""),"",IFERROR($D83*$G83,""))</f>
        <v/>
      </c>
      <c r="I83" s="41">
        <f>IF(OR($C83="",$D83="",$F83=""),"",IFERROR($D83*$F83,""))</f>
        <v/>
      </c>
      <c r="J83" s="41">
        <f>IF(OR($C83="",$H83="",Assumptions!$B$4=""),"",IFERROR($H83*Assumptions!$B$4,""))</f>
        <v/>
      </c>
      <c r="K83" s="41">
        <f>IF($C83="","",IF(COUNT($I83:$J83)&lt;2,"",SUM($I83:$J83)))</f>
        <v/>
      </c>
      <c r="L83" s="25" t="n"/>
      <c r="M83" s="29">
        <f>IF(OR($C83="",$B83=""),"",IF($L83&lt;&gt;"",$L83,IFERROR(VLOOKUP($B83,Assumptions!$F$4:$G$10,2,FALSE),Assumptions!$B$5)))</f>
        <v/>
      </c>
      <c r="N83" s="41">
        <f>IF(OR($C83="",$K83="",$M83="",$P83=""),"",IF($P83="Excluded","",IFERROR($K83*(1+$M83),"")))</f>
        <v/>
      </c>
      <c r="O83" s="22" t="n"/>
      <c r="P83" s="22" t="n"/>
    </row>
    <row r="84">
      <c r="A84" s="19">
        <f>IF($C84="","",ROW()-9)</f>
        <v/>
      </c>
      <c r="B84" s="20" t="n"/>
      <c r="C84" s="17" t="n"/>
      <c r="D84" s="21" t="n"/>
      <c r="E84" s="22" t="n"/>
      <c r="F84" s="43" t="n"/>
      <c r="G84" s="21" t="n"/>
      <c r="H84" s="24">
        <f>IF(OR($C84="",$D84="",$G84=""),"",IFERROR($D84*$G84,""))</f>
        <v/>
      </c>
      <c r="I84" s="40">
        <f>IF(OR($C84="",$D84="",$F84=""),"",IFERROR($D84*$F84,""))</f>
        <v/>
      </c>
      <c r="J84" s="40">
        <f>IF(OR($C84="",$H84="",Assumptions!$B$4=""),"",IFERROR($H84*Assumptions!$B$4,""))</f>
        <v/>
      </c>
      <c r="K84" s="40">
        <f>IF($C84="","",IF(COUNT($I84:$J84)&lt;2,"",SUM($I84:$J84)))</f>
        <v/>
      </c>
      <c r="L84" s="25" t="n"/>
      <c r="M84" s="26">
        <f>IF(OR($C84="",$B84=""),"",IF($L84&lt;&gt;"",$L84,IFERROR(VLOOKUP($B84,Assumptions!$F$4:$G$10,2,FALSE),Assumptions!$B$5)))</f>
        <v/>
      </c>
      <c r="N84" s="40">
        <f>IF(OR($C84="",$K84="",$M84="",$P84=""),"",IF($P84="Excluded","",IFERROR($K84*(1+$M84),"")))</f>
        <v/>
      </c>
      <c r="O84" s="22" t="n"/>
      <c r="P84" s="22" t="n"/>
    </row>
    <row r="85">
      <c r="A85" s="27">
        <f>IF($C85="","",ROW()-9)</f>
        <v/>
      </c>
      <c r="B85" s="20" t="n"/>
      <c r="C85" s="17" t="n"/>
      <c r="D85" s="21" t="n"/>
      <c r="E85" s="22" t="n"/>
      <c r="F85" s="43" t="n"/>
      <c r="G85" s="21" t="n"/>
      <c r="H85" s="28">
        <f>IF(OR($C85="",$D85="",$G85=""),"",IFERROR($D85*$G85,""))</f>
        <v/>
      </c>
      <c r="I85" s="41">
        <f>IF(OR($C85="",$D85="",$F85=""),"",IFERROR($D85*$F85,""))</f>
        <v/>
      </c>
      <c r="J85" s="41">
        <f>IF(OR($C85="",$H85="",Assumptions!$B$4=""),"",IFERROR($H85*Assumptions!$B$4,""))</f>
        <v/>
      </c>
      <c r="K85" s="41">
        <f>IF($C85="","",IF(COUNT($I85:$J85)&lt;2,"",SUM($I85:$J85)))</f>
        <v/>
      </c>
      <c r="L85" s="25" t="n"/>
      <c r="M85" s="29">
        <f>IF(OR($C85="",$B85=""),"",IF($L85&lt;&gt;"",$L85,IFERROR(VLOOKUP($B85,Assumptions!$F$4:$G$10,2,FALSE),Assumptions!$B$5)))</f>
        <v/>
      </c>
      <c r="N85" s="41">
        <f>IF(OR($C85="",$K85="",$M85="",$P85=""),"",IF($P85="Excluded","",IFERROR($K85*(1+$M85),"")))</f>
        <v/>
      </c>
      <c r="O85" s="22" t="n"/>
      <c r="P85" s="22" t="n"/>
    </row>
    <row r="86">
      <c r="A86" s="19">
        <f>IF($C86="","",ROW()-9)</f>
        <v/>
      </c>
      <c r="B86" s="20" t="n"/>
      <c r="C86" s="17" t="n"/>
      <c r="D86" s="21" t="n"/>
      <c r="E86" s="22" t="n"/>
      <c r="F86" s="43" t="n"/>
      <c r="G86" s="21" t="n"/>
      <c r="H86" s="24">
        <f>IF(OR($C86="",$D86="",$G86=""),"",IFERROR($D86*$G86,""))</f>
        <v/>
      </c>
      <c r="I86" s="40">
        <f>IF(OR($C86="",$D86="",$F86=""),"",IFERROR($D86*$F86,""))</f>
        <v/>
      </c>
      <c r="J86" s="40">
        <f>IF(OR($C86="",$H86="",Assumptions!$B$4=""),"",IFERROR($H86*Assumptions!$B$4,""))</f>
        <v/>
      </c>
      <c r="K86" s="40">
        <f>IF($C86="","",IF(COUNT($I86:$J86)&lt;2,"",SUM($I86:$J86)))</f>
        <v/>
      </c>
      <c r="L86" s="25" t="n"/>
      <c r="M86" s="26">
        <f>IF(OR($C86="",$B86=""),"",IF($L86&lt;&gt;"",$L86,IFERROR(VLOOKUP($B86,Assumptions!$F$4:$G$10,2,FALSE),Assumptions!$B$5)))</f>
        <v/>
      </c>
      <c r="N86" s="40">
        <f>IF(OR($C86="",$K86="",$M86="",$P86=""),"",IF($P86="Excluded","",IFERROR($K86*(1+$M86),"")))</f>
        <v/>
      </c>
      <c r="O86" s="22" t="n"/>
      <c r="P86" s="22" t="n"/>
    </row>
    <row r="87">
      <c r="A87" s="27">
        <f>IF($C87="","",ROW()-9)</f>
        <v/>
      </c>
      <c r="B87" s="20" t="n"/>
      <c r="C87" s="17" t="n"/>
      <c r="D87" s="21" t="n"/>
      <c r="E87" s="22" t="n"/>
      <c r="F87" s="43" t="n"/>
      <c r="G87" s="21" t="n"/>
      <c r="H87" s="28">
        <f>IF(OR($C87="",$D87="",$G87=""),"",IFERROR($D87*$G87,""))</f>
        <v/>
      </c>
      <c r="I87" s="41">
        <f>IF(OR($C87="",$D87="",$F87=""),"",IFERROR($D87*$F87,""))</f>
        <v/>
      </c>
      <c r="J87" s="41">
        <f>IF(OR($C87="",$H87="",Assumptions!$B$4=""),"",IFERROR($H87*Assumptions!$B$4,""))</f>
        <v/>
      </c>
      <c r="K87" s="41">
        <f>IF($C87="","",IF(COUNT($I87:$J87)&lt;2,"",SUM($I87:$J87)))</f>
        <v/>
      </c>
      <c r="L87" s="25" t="n"/>
      <c r="M87" s="29">
        <f>IF(OR($C87="",$B87=""),"",IF($L87&lt;&gt;"",$L87,IFERROR(VLOOKUP($B87,Assumptions!$F$4:$G$10,2,FALSE),Assumptions!$B$5)))</f>
        <v/>
      </c>
      <c r="N87" s="41">
        <f>IF(OR($C87="",$K87="",$M87="",$P87=""),"",IF($P87="Excluded","",IFERROR($K87*(1+$M87),"")))</f>
        <v/>
      </c>
      <c r="O87" s="22" t="n"/>
      <c r="P87" s="22" t="n"/>
    </row>
    <row r="88">
      <c r="A88" s="19">
        <f>IF($C88="","",ROW()-9)</f>
        <v/>
      </c>
      <c r="B88" s="20" t="n"/>
      <c r="C88" s="17" t="n"/>
      <c r="D88" s="21" t="n"/>
      <c r="E88" s="22" t="n"/>
      <c r="F88" s="43" t="n"/>
      <c r="G88" s="21" t="n"/>
      <c r="H88" s="24">
        <f>IF(OR($C88="",$D88="",$G88=""),"",IFERROR($D88*$G88,""))</f>
        <v/>
      </c>
      <c r="I88" s="40">
        <f>IF(OR($C88="",$D88="",$F88=""),"",IFERROR($D88*$F88,""))</f>
        <v/>
      </c>
      <c r="J88" s="40">
        <f>IF(OR($C88="",$H88="",Assumptions!$B$4=""),"",IFERROR($H88*Assumptions!$B$4,""))</f>
        <v/>
      </c>
      <c r="K88" s="40">
        <f>IF($C88="","",IF(COUNT($I88:$J88)&lt;2,"",SUM($I88:$J88)))</f>
        <v/>
      </c>
      <c r="L88" s="25" t="n"/>
      <c r="M88" s="26">
        <f>IF(OR($C88="",$B88=""),"",IF($L88&lt;&gt;"",$L88,IFERROR(VLOOKUP($B88,Assumptions!$F$4:$G$10,2,FALSE),Assumptions!$B$5)))</f>
        <v/>
      </c>
      <c r="N88" s="40">
        <f>IF(OR($C88="",$K88="",$M88="",$P88=""),"",IF($P88="Excluded","",IFERROR($K88*(1+$M88),"")))</f>
        <v/>
      </c>
      <c r="O88" s="22" t="n"/>
      <c r="P88" s="22" t="n"/>
    </row>
    <row r="89">
      <c r="A89" s="27">
        <f>IF($C89="","",ROW()-9)</f>
        <v/>
      </c>
      <c r="B89" s="20" t="n"/>
      <c r="C89" s="17" t="n"/>
      <c r="D89" s="21" t="n"/>
      <c r="E89" s="22" t="n"/>
      <c r="F89" s="43" t="n"/>
      <c r="G89" s="21" t="n"/>
      <c r="H89" s="28">
        <f>IF(OR($C89="",$D89="",$G89=""),"",IFERROR($D89*$G89,""))</f>
        <v/>
      </c>
      <c r="I89" s="41">
        <f>IF(OR($C89="",$D89="",$F89=""),"",IFERROR($D89*$F89,""))</f>
        <v/>
      </c>
      <c r="J89" s="41">
        <f>IF(OR($C89="",$H89="",Assumptions!$B$4=""),"",IFERROR($H89*Assumptions!$B$4,""))</f>
        <v/>
      </c>
      <c r="K89" s="41">
        <f>IF($C89="","",IF(COUNT($I89:$J89)&lt;2,"",SUM($I89:$J89)))</f>
        <v/>
      </c>
      <c r="L89" s="25" t="n"/>
      <c r="M89" s="29">
        <f>IF(OR($C89="",$B89=""),"",IF($L89&lt;&gt;"",$L89,IFERROR(VLOOKUP($B89,Assumptions!$F$4:$G$10,2,FALSE),Assumptions!$B$5)))</f>
        <v/>
      </c>
      <c r="N89" s="41">
        <f>IF(OR($C89="",$K89="",$M89="",$P89=""),"",IF($P89="Excluded","",IFERROR($K89*(1+$M89),"")))</f>
        <v/>
      </c>
      <c r="O89" s="22" t="n"/>
      <c r="P89" s="22" t="n"/>
    </row>
    <row r="90">
      <c r="A90" s="19">
        <f>IF($C90="","",ROW()-9)</f>
        <v/>
      </c>
      <c r="B90" s="20" t="n"/>
      <c r="C90" s="17" t="n"/>
      <c r="D90" s="21" t="n"/>
      <c r="E90" s="22" t="n"/>
      <c r="F90" s="43" t="n"/>
      <c r="G90" s="21" t="n"/>
      <c r="H90" s="24">
        <f>IF(OR($C90="",$D90="",$G90=""),"",IFERROR($D90*$G90,""))</f>
        <v/>
      </c>
      <c r="I90" s="40">
        <f>IF(OR($C90="",$D90="",$F90=""),"",IFERROR($D90*$F90,""))</f>
        <v/>
      </c>
      <c r="J90" s="40">
        <f>IF(OR($C90="",$H90="",Assumptions!$B$4=""),"",IFERROR($H90*Assumptions!$B$4,""))</f>
        <v/>
      </c>
      <c r="K90" s="40">
        <f>IF($C90="","",IF(COUNT($I90:$J90)&lt;2,"",SUM($I90:$J90)))</f>
        <v/>
      </c>
      <c r="L90" s="25" t="n"/>
      <c r="M90" s="26">
        <f>IF(OR($C90="",$B90=""),"",IF($L90&lt;&gt;"",$L90,IFERROR(VLOOKUP($B90,Assumptions!$F$4:$G$10,2,FALSE),Assumptions!$B$5)))</f>
        <v/>
      </c>
      <c r="N90" s="40">
        <f>IF(OR($C90="",$K90="",$M90="",$P90=""),"",IF($P90="Excluded","",IFERROR($K90*(1+$M90),"")))</f>
        <v/>
      </c>
      <c r="O90" s="22" t="n"/>
      <c r="P90" s="22" t="n"/>
    </row>
    <row r="91">
      <c r="A91" s="27">
        <f>IF($C91="","",ROW()-9)</f>
        <v/>
      </c>
      <c r="B91" s="20" t="n"/>
      <c r="C91" s="17" t="n"/>
      <c r="D91" s="21" t="n"/>
      <c r="E91" s="22" t="n"/>
      <c r="F91" s="43" t="n"/>
      <c r="G91" s="21" t="n"/>
      <c r="H91" s="28">
        <f>IF(OR($C91="",$D91="",$G91=""),"",IFERROR($D91*$G91,""))</f>
        <v/>
      </c>
      <c r="I91" s="41">
        <f>IF(OR($C91="",$D91="",$F91=""),"",IFERROR($D91*$F91,""))</f>
        <v/>
      </c>
      <c r="J91" s="41">
        <f>IF(OR($C91="",$H91="",Assumptions!$B$4=""),"",IFERROR($H91*Assumptions!$B$4,""))</f>
        <v/>
      </c>
      <c r="K91" s="41">
        <f>IF($C91="","",IF(COUNT($I91:$J91)&lt;2,"",SUM($I91:$J91)))</f>
        <v/>
      </c>
      <c r="L91" s="25" t="n"/>
      <c r="M91" s="29">
        <f>IF(OR($C91="",$B91=""),"",IF($L91&lt;&gt;"",$L91,IFERROR(VLOOKUP($B91,Assumptions!$F$4:$G$10,2,FALSE),Assumptions!$B$5)))</f>
        <v/>
      </c>
      <c r="N91" s="41">
        <f>IF(OR($C91="",$K91="",$M91="",$P91=""),"",IF($P91="Excluded","",IFERROR($K91*(1+$M91),"")))</f>
        <v/>
      </c>
      <c r="O91" s="22" t="n"/>
      <c r="P91" s="22" t="n"/>
    </row>
    <row r="92">
      <c r="A92" s="19">
        <f>IF($C92="","",ROW()-9)</f>
        <v/>
      </c>
      <c r="B92" s="20" t="n"/>
      <c r="C92" s="17" t="n"/>
      <c r="D92" s="21" t="n"/>
      <c r="E92" s="22" t="n"/>
      <c r="F92" s="43" t="n"/>
      <c r="G92" s="21" t="n"/>
      <c r="H92" s="24">
        <f>IF(OR($C92="",$D92="",$G92=""),"",IFERROR($D92*$G92,""))</f>
        <v/>
      </c>
      <c r="I92" s="40">
        <f>IF(OR($C92="",$D92="",$F92=""),"",IFERROR($D92*$F92,""))</f>
        <v/>
      </c>
      <c r="J92" s="40">
        <f>IF(OR($C92="",$H92="",Assumptions!$B$4=""),"",IFERROR($H92*Assumptions!$B$4,""))</f>
        <v/>
      </c>
      <c r="K92" s="40">
        <f>IF($C92="","",IF(COUNT($I92:$J92)&lt;2,"",SUM($I92:$J92)))</f>
        <v/>
      </c>
      <c r="L92" s="25" t="n"/>
      <c r="M92" s="26">
        <f>IF(OR($C92="",$B92=""),"",IF($L92&lt;&gt;"",$L92,IFERROR(VLOOKUP($B92,Assumptions!$F$4:$G$10,2,FALSE),Assumptions!$B$5)))</f>
        <v/>
      </c>
      <c r="N92" s="40">
        <f>IF(OR($C92="",$K92="",$M92="",$P92=""),"",IF($P92="Excluded","",IFERROR($K92*(1+$M92),"")))</f>
        <v/>
      </c>
      <c r="O92" s="22" t="n"/>
      <c r="P92" s="22" t="n"/>
    </row>
    <row r="93">
      <c r="A93" s="27">
        <f>IF($C93="","",ROW()-9)</f>
        <v/>
      </c>
      <c r="B93" s="20" t="n"/>
      <c r="C93" s="17" t="n"/>
      <c r="D93" s="21" t="n"/>
      <c r="E93" s="22" t="n"/>
      <c r="F93" s="43" t="n"/>
      <c r="G93" s="21" t="n"/>
      <c r="H93" s="28">
        <f>IF(OR($C93="",$D93="",$G93=""),"",IFERROR($D93*$G93,""))</f>
        <v/>
      </c>
      <c r="I93" s="41">
        <f>IF(OR($C93="",$D93="",$F93=""),"",IFERROR($D93*$F93,""))</f>
        <v/>
      </c>
      <c r="J93" s="41">
        <f>IF(OR($C93="",$H93="",Assumptions!$B$4=""),"",IFERROR($H93*Assumptions!$B$4,""))</f>
        <v/>
      </c>
      <c r="K93" s="41">
        <f>IF($C93="","",IF(COUNT($I93:$J93)&lt;2,"",SUM($I93:$J93)))</f>
        <v/>
      </c>
      <c r="L93" s="25" t="n"/>
      <c r="M93" s="29">
        <f>IF(OR($C93="",$B93=""),"",IF($L93&lt;&gt;"",$L93,IFERROR(VLOOKUP($B93,Assumptions!$F$4:$G$10,2,FALSE),Assumptions!$B$5)))</f>
        <v/>
      </c>
      <c r="N93" s="41">
        <f>IF(OR($C93="",$K93="",$M93="",$P93=""),"",IF($P93="Excluded","",IFERROR($K93*(1+$M93),"")))</f>
        <v/>
      </c>
      <c r="O93" s="22" t="n"/>
      <c r="P93" s="22" t="n"/>
    </row>
    <row r="94">
      <c r="A94" s="19">
        <f>IF($C94="","",ROW()-9)</f>
        <v/>
      </c>
      <c r="B94" s="20" t="n"/>
      <c r="C94" s="17" t="n"/>
      <c r="D94" s="21" t="n"/>
      <c r="E94" s="22" t="n"/>
      <c r="F94" s="43" t="n"/>
      <c r="G94" s="21" t="n"/>
      <c r="H94" s="24">
        <f>IF(OR($C94="",$D94="",$G94=""),"",IFERROR($D94*$G94,""))</f>
        <v/>
      </c>
      <c r="I94" s="40">
        <f>IF(OR($C94="",$D94="",$F94=""),"",IFERROR($D94*$F94,""))</f>
        <v/>
      </c>
      <c r="J94" s="40">
        <f>IF(OR($C94="",$H94="",Assumptions!$B$4=""),"",IFERROR($H94*Assumptions!$B$4,""))</f>
        <v/>
      </c>
      <c r="K94" s="40">
        <f>IF($C94="","",IF(COUNT($I94:$J94)&lt;2,"",SUM($I94:$J94)))</f>
        <v/>
      </c>
      <c r="L94" s="25" t="n"/>
      <c r="M94" s="26">
        <f>IF(OR($C94="",$B94=""),"",IF($L94&lt;&gt;"",$L94,IFERROR(VLOOKUP($B94,Assumptions!$F$4:$G$10,2,FALSE),Assumptions!$B$5)))</f>
        <v/>
      </c>
      <c r="N94" s="40">
        <f>IF(OR($C94="",$K94="",$M94="",$P94=""),"",IF($P94="Excluded","",IFERROR($K94*(1+$M94),"")))</f>
        <v/>
      </c>
      <c r="O94" s="22" t="n"/>
      <c r="P94" s="22" t="n"/>
    </row>
    <row r="95">
      <c r="A95" s="27">
        <f>IF($C95="","",ROW()-9)</f>
        <v/>
      </c>
      <c r="B95" s="20" t="n"/>
      <c r="C95" s="17" t="n"/>
      <c r="D95" s="21" t="n"/>
      <c r="E95" s="22" t="n"/>
      <c r="F95" s="43" t="n"/>
      <c r="G95" s="21" t="n"/>
      <c r="H95" s="28">
        <f>IF(OR($C95="",$D95="",$G95=""),"",IFERROR($D95*$G95,""))</f>
        <v/>
      </c>
      <c r="I95" s="41">
        <f>IF(OR($C95="",$D95="",$F95=""),"",IFERROR($D95*$F95,""))</f>
        <v/>
      </c>
      <c r="J95" s="41">
        <f>IF(OR($C95="",$H95="",Assumptions!$B$4=""),"",IFERROR($H95*Assumptions!$B$4,""))</f>
        <v/>
      </c>
      <c r="K95" s="41">
        <f>IF($C95="","",IF(COUNT($I95:$J95)&lt;2,"",SUM($I95:$J95)))</f>
        <v/>
      </c>
      <c r="L95" s="25" t="n"/>
      <c r="M95" s="29">
        <f>IF(OR($C95="",$B95=""),"",IF($L95&lt;&gt;"",$L95,IFERROR(VLOOKUP($B95,Assumptions!$F$4:$G$10,2,FALSE),Assumptions!$B$5)))</f>
        <v/>
      </c>
      <c r="N95" s="41">
        <f>IF(OR($C95="",$K95="",$M95="",$P95=""),"",IF($P95="Excluded","",IFERROR($K95*(1+$M95),"")))</f>
        <v/>
      </c>
      <c r="O95" s="22" t="n"/>
      <c r="P95" s="22" t="n"/>
    </row>
    <row r="96">
      <c r="A96" s="19">
        <f>IF($C96="","",ROW()-9)</f>
        <v/>
      </c>
      <c r="B96" s="20" t="n"/>
      <c r="C96" s="17" t="n"/>
      <c r="D96" s="21" t="n"/>
      <c r="E96" s="22" t="n"/>
      <c r="F96" s="43" t="n"/>
      <c r="G96" s="21" t="n"/>
      <c r="H96" s="24">
        <f>IF(OR($C96="",$D96="",$G96=""),"",IFERROR($D96*$G96,""))</f>
        <v/>
      </c>
      <c r="I96" s="40">
        <f>IF(OR($C96="",$D96="",$F96=""),"",IFERROR($D96*$F96,""))</f>
        <v/>
      </c>
      <c r="J96" s="40">
        <f>IF(OR($C96="",$H96="",Assumptions!$B$4=""),"",IFERROR($H96*Assumptions!$B$4,""))</f>
        <v/>
      </c>
      <c r="K96" s="40">
        <f>IF($C96="","",IF(COUNT($I96:$J96)&lt;2,"",SUM($I96:$J96)))</f>
        <v/>
      </c>
      <c r="L96" s="25" t="n"/>
      <c r="M96" s="26">
        <f>IF(OR($C96="",$B96=""),"",IF($L96&lt;&gt;"",$L96,IFERROR(VLOOKUP($B96,Assumptions!$F$4:$G$10,2,FALSE),Assumptions!$B$5)))</f>
        <v/>
      </c>
      <c r="N96" s="40">
        <f>IF(OR($C96="",$K96="",$M96="",$P96=""),"",IF($P96="Excluded","",IFERROR($K96*(1+$M96),"")))</f>
        <v/>
      </c>
      <c r="O96" s="22" t="n"/>
      <c r="P96" s="22" t="n"/>
    </row>
    <row r="97">
      <c r="A97" s="27">
        <f>IF($C97="","",ROW()-9)</f>
        <v/>
      </c>
      <c r="B97" s="20" t="n"/>
      <c r="C97" s="17" t="n"/>
      <c r="D97" s="21" t="n"/>
      <c r="E97" s="22" t="n"/>
      <c r="F97" s="43" t="n"/>
      <c r="G97" s="21" t="n"/>
      <c r="H97" s="28">
        <f>IF(OR($C97="",$D97="",$G97=""),"",IFERROR($D97*$G97,""))</f>
        <v/>
      </c>
      <c r="I97" s="41">
        <f>IF(OR($C97="",$D97="",$F97=""),"",IFERROR($D97*$F97,""))</f>
        <v/>
      </c>
      <c r="J97" s="41">
        <f>IF(OR($C97="",$H97="",Assumptions!$B$4=""),"",IFERROR($H97*Assumptions!$B$4,""))</f>
        <v/>
      </c>
      <c r="K97" s="41">
        <f>IF($C97="","",IF(COUNT($I97:$J97)&lt;2,"",SUM($I97:$J97)))</f>
        <v/>
      </c>
      <c r="L97" s="25" t="n"/>
      <c r="M97" s="29">
        <f>IF(OR($C97="",$B97=""),"",IF($L97&lt;&gt;"",$L97,IFERROR(VLOOKUP($B97,Assumptions!$F$4:$G$10,2,FALSE),Assumptions!$B$5)))</f>
        <v/>
      </c>
      <c r="N97" s="41">
        <f>IF(OR($C97="",$K97="",$M97="",$P97=""),"",IF($P97="Excluded","",IFERROR($K97*(1+$M97),"")))</f>
        <v/>
      </c>
      <c r="O97" s="22" t="n"/>
      <c r="P97" s="22" t="n"/>
    </row>
    <row r="98">
      <c r="A98" s="19">
        <f>IF($C98="","",ROW()-9)</f>
        <v/>
      </c>
      <c r="B98" s="20" t="n"/>
      <c r="C98" s="17" t="n"/>
      <c r="D98" s="21" t="n"/>
      <c r="E98" s="22" t="n"/>
      <c r="F98" s="43" t="n"/>
      <c r="G98" s="21" t="n"/>
      <c r="H98" s="24">
        <f>IF(OR($C98="",$D98="",$G98=""),"",IFERROR($D98*$G98,""))</f>
        <v/>
      </c>
      <c r="I98" s="40">
        <f>IF(OR($C98="",$D98="",$F98=""),"",IFERROR($D98*$F98,""))</f>
        <v/>
      </c>
      <c r="J98" s="40">
        <f>IF(OR($C98="",$H98="",Assumptions!$B$4=""),"",IFERROR($H98*Assumptions!$B$4,""))</f>
        <v/>
      </c>
      <c r="K98" s="40">
        <f>IF($C98="","",IF(COUNT($I98:$J98)&lt;2,"",SUM($I98:$J98)))</f>
        <v/>
      </c>
      <c r="L98" s="25" t="n"/>
      <c r="M98" s="26">
        <f>IF(OR($C98="",$B98=""),"",IF($L98&lt;&gt;"",$L98,IFERROR(VLOOKUP($B98,Assumptions!$F$4:$G$10,2,FALSE),Assumptions!$B$5)))</f>
        <v/>
      </c>
      <c r="N98" s="40">
        <f>IF(OR($C98="",$K98="",$M98="",$P98=""),"",IF($P98="Excluded","",IFERROR($K98*(1+$M98),"")))</f>
        <v/>
      </c>
      <c r="O98" s="22" t="n"/>
      <c r="P98" s="22" t="n"/>
    </row>
    <row r="99">
      <c r="A99" s="27">
        <f>IF($C99="","",ROW()-9)</f>
        <v/>
      </c>
      <c r="B99" s="20" t="n"/>
      <c r="C99" s="17" t="n"/>
      <c r="D99" s="21" t="n"/>
      <c r="E99" s="22" t="n"/>
      <c r="F99" s="43" t="n"/>
      <c r="G99" s="21" t="n"/>
      <c r="H99" s="28">
        <f>IF(OR($C99="",$D99="",$G99=""),"",IFERROR($D99*$G99,""))</f>
        <v/>
      </c>
      <c r="I99" s="41">
        <f>IF(OR($C99="",$D99="",$F99=""),"",IFERROR($D99*$F99,""))</f>
        <v/>
      </c>
      <c r="J99" s="41">
        <f>IF(OR($C99="",$H99="",Assumptions!$B$4=""),"",IFERROR($H99*Assumptions!$B$4,""))</f>
        <v/>
      </c>
      <c r="K99" s="41">
        <f>IF($C99="","",IF(COUNT($I99:$J99)&lt;2,"",SUM($I99:$J99)))</f>
        <v/>
      </c>
      <c r="L99" s="25" t="n"/>
      <c r="M99" s="29">
        <f>IF(OR($C99="",$B99=""),"",IF($L99&lt;&gt;"",$L99,IFERROR(VLOOKUP($B99,Assumptions!$F$4:$G$10,2,FALSE),Assumptions!$B$5)))</f>
        <v/>
      </c>
      <c r="N99" s="41">
        <f>IF(OR($C99="",$K99="",$M99="",$P99=""),"",IF($P99="Excluded","",IFERROR($K99*(1+$M99),"")))</f>
        <v/>
      </c>
      <c r="O99" s="22" t="n"/>
      <c r="P99" s="22" t="n"/>
    </row>
    <row r="100">
      <c r="A100" s="19">
        <f>IF($C100="","",ROW()-9)</f>
        <v/>
      </c>
      <c r="B100" s="20" t="n"/>
      <c r="C100" s="17" t="n"/>
      <c r="D100" s="21" t="n"/>
      <c r="E100" s="22" t="n"/>
      <c r="F100" s="43" t="n"/>
      <c r="G100" s="21" t="n"/>
      <c r="H100" s="24">
        <f>IF(OR($C100="",$D100="",$G100=""),"",IFERROR($D100*$G100,""))</f>
        <v/>
      </c>
      <c r="I100" s="40">
        <f>IF(OR($C100="",$D100="",$F100=""),"",IFERROR($D100*$F100,""))</f>
        <v/>
      </c>
      <c r="J100" s="40">
        <f>IF(OR($C100="",$H100="",Assumptions!$B$4=""),"",IFERROR($H100*Assumptions!$B$4,""))</f>
        <v/>
      </c>
      <c r="K100" s="40">
        <f>IF($C100="","",IF(COUNT($I100:$J100)&lt;2,"",SUM($I100:$J100)))</f>
        <v/>
      </c>
      <c r="L100" s="25" t="n"/>
      <c r="M100" s="26">
        <f>IF(OR($C100="",$B100=""),"",IF($L100&lt;&gt;"",$L100,IFERROR(VLOOKUP($B100,Assumptions!$F$4:$G$10,2,FALSE),Assumptions!$B$5)))</f>
        <v/>
      </c>
      <c r="N100" s="40">
        <f>IF(OR($C100="",$K100="",$M100="",$P100=""),"",IF($P100="Excluded","",IFERROR($K100*(1+$M100),"")))</f>
        <v/>
      </c>
      <c r="O100" s="22" t="n"/>
      <c r="P100" s="22" t="n"/>
    </row>
    <row r="101">
      <c r="A101" s="27">
        <f>IF($C101="","",ROW()-9)</f>
        <v/>
      </c>
      <c r="B101" s="20" t="n"/>
      <c r="C101" s="17" t="n"/>
      <c r="D101" s="21" t="n"/>
      <c r="E101" s="22" t="n"/>
      <c r="F101" s="43" t="n"/>
      <c r="G101" s="21" t="n"/>
      <c r="H101" s="28">
        <f>IF(OR($C101="",$D101="",$G101=""),"",IFERROR($D101*$G101,""))</f>
        <v/>
      </c>
      <c r="I101" s="41">
        <f>IF(OR($C101="",$D101="",$F101=""),"",IFERROR($D101*$F101,""))</f>
        <v/>
      </c>
      <c r="J101" s="41">
        <f>IF(OR($C101="",$H101="",Assumptions!$B$4=""),"",IFERROR($H101*Assumptions!$B$4,""))</f>
        <v/>
      </c>
      <c r="K101" s="41">
        <f>IF($C101="","",IF(COUNT($I101:$J101)&lt;2,"",SUM($I101:$J101)))</f>
        <v/>
      </c>
      <c r="L101" s="25" t="n"/>
      <c r="M101" s="29">
        <f>IF(OR($C101="",$B101=""),"",IF($L101&lt;&gt;"",$L101,IFERROR(VLOOKUP($B101,Assumptions!$F$4:$G$10,2,FALSE),Assumptions!$B$5)))</f>
        <v/>
      </c>
      <c r="N101" s="41">
        <f>IF(OR($C101="",$K101="",$M101="",$P101=""),"",IF($P101="Excluded","",IFERROR($K101*(1+$M101),"")))</f>
        <v/>
      </c>
      <c r="O101" s="22" t="n"/>
      <c r="P101" s="22" t="n"/>
    </row>
    <row r="102">
      <c r="A102" s="19">
        <f>IF($C102="","",ROW()-9)</f>
        <v/>
      </c>
      <c r="B102" s="20" t="n"/>
      <c r="C102" s="17" t="n"/>
      <c r="D102" s="21" t="n"/>
      <c r="E102" s="22" t="n"/>
      <c r="F102" s="43" t="n"/>
      <c r="G102" s="21" t="n"/>
      <c r="H102" s="24">
        <f>IF(OR($C102="",$D102="",$G102=""),"",IFERROR($D102*$G102,""))</f>
        <v/>
      </c>
      <c r="I102" s="40">
        <f>IF(OR($C102="",$D102="",$F102=""),"",IFERROR($D102*$F102,""))</f>
        <v/>
      </c>
      <c r="J102" s="40">
        <f>IF(OR($C102="",$H102="",Assumptions!$B$4=""),"",IFERROR($H102*Assumptions!$B$4,""))</f>
        <v/>
      </c>
      <c r="K102" s="40">
        <f>IF($C102="","",IF(COUNT($I102:$J102)&lt;2,"",SUM($I102:$J102)))</f>
        <v/>
      </c>
      <c r="L102" s="25" t="n"/>
      <c r="M102" s="26">
        <f>IF(OR($C102="",$B102=""),"",IF($L102&lt;&gt;"",$L102,IFERROR(VLOOKUP($B102,Assumptions!$F$4:$G$10,2,FALSE),Assumptions!$B$5)))</f>
        <v/>
      </c>
      <c r="N102" s="40">
        <f>IF(OR($C102="",$K102="",$M102="",$P102=""),"",IF($P102="Excluded","",IFERROR($K102*(1+$M102),"")))</f>
        <v/>
      </c>
      <c r="O102" s="22" t="n"/>
      <c r="P102" s="22" t="n"/>
    </row>
    <row r="103">
      <c r="A103" s="27">
        <f>IF($C103="","",ROW()-9)</f>
        <v/>
      </c>
      <c r="B103" s="20" t="n"/>
      <c r="C103" s="17" t="n"/>
      <c r="D103" s="21" t="n"/>
      <c r="E103" s="22" t="n"/>
      <c r="F103" s="43" t="n"/>
      <c r="G103" s="21" t="n"/>
      <c r="H103" s="28">
        <f>IF(OR($C103="",$D103="",$G103=""),"",IFERROR($D103*$G103,""))</f>
        <v/>
      </c>
      <c r="I103" s="41">
        <f>IF(OR($C103="",$D103="",$F103=""),"",IFERROR($D103*$F103,""))</f>
        <v/>
      </c>
      <c r="J103" s="41">
        <f>IF(OR($C103="",$H103="",Assumptions!$B$4=""),"",IFERROR($H103*Assumptions!$B$4,""))</f>
        <v/>
      </c>
      <c r="K103" s="41">
        <f>IF($C103="","",IF(COUNT($I103:$J103)&lt;2,"",SUM($I103:$J103)))</f>
        <v/>
      </c>
      <c r="L103" s="25" t="n"/>
      <c r="M103" s="29">
        <f>IF(OR($C103="",$B103=""),"",IF($L103&lt;&gt;"",$L103,IFERROR(VLOOKUP($B103,Assumptions!$F$4:$G$10,2,FALSE),Assumptions!$B$5)))</f>
        <v/>
      </c>
      <c r="N103" s="41">
        <f>IF(OR($C103="",$K103="",$M103="",$P103=""),"",IF($P103="Excluded","",IFERROR($K103*(1+$M103),"")))</f>
        <v/>
      </c>
      <c r="O103" s="22" t="n"/>
      <c r="P103" s="22" t="n"/>
    </row>
    <row r="104">
      <c r="A104" s="19">
        <f>IF($C104="","",ROW()-9)</f>
        <v/>
      </c>
      <c r="B104" s="20" t="n"/>
      <c r="C104" s="17" t="n"/>
      <c r="D104" s="21" t="n"/>
      <c r="E104" s="22" t="n"/>
      <c r="F104" s="43" t="n"/>
      <c r="G104" s="21" t="n"/>
      <c r="H104" s="24">
        <f>IF(OR($C104="",$D104="",$G104=""),"",IFERROR($D104*$G104,""))</f>
        <v/>
      </c>
      <c r="I104" s="40">
        <f>IF(OR($C104="",$D104="",$F104=""),"",IFERROR($D104*$F104,""))</f>
        <v/>
      </c>
      <c r="J104" s="40">
        <f>IF(OR($C104="",$H104="",Assumptions!$B$4=""),"",IFERROR($H104*Assumptions!$B$4,""))</f>
        <v/>
      </c>
      <c r="K104" s="40">
        <f>IF($C104="","",IF(COUNT($I104:$J104)&lt;2,"",SUM($I104:$J104)))</f>
        <v/>
      </c>
      <c r="L104" s="25" t="n"/>
      <c r="M104" s="26">
        <f>IF(OR($C104="",$B104=""),"",IF($L104&lt;&gt;"",$L104,IFERROR(VLOOKUP($B104,Assumptions!$F$4:$G$10,2,FALSE),Assumptions!$B$5)))</f>
        <v/>
      </c>
      <c r="N104" s="40">
        <f>IF(OR($C104="",$K104="",$M104="",$P104=""),"",IF($P104="Excluded","",IFERROR($K104*(1+$M104),"")))</f>
        <v/>
      </c>
      <c r="O104" s="22" t="n"/>
      <c r="P104" s="22" t="n"/>
    </row>
    <row r="105">
      <c r="A105" s="27">
        <f>IF($C105="","",ROW()-9)</f>
        <v/>
      </c>
      <c r="B105" s="20" t="n"/>
      <c r="C105" s="17" t="n"/>
      <c r="D105" s="21" t="n"/>
      <c r="E105" s="22" t="n"/>
      <c r="F105" s="43" t="n"/>
      <c r="G105" s="21" t="n"/>
      <c r="H105" s="28">
        <f>IF(OR($C105="",$D105="",$G105=""),"",IFERROR($D105*$G105,""))</f>
        <v/>
      </c>
      <c r="I105" s="41">
        <f>IF(OR($C105="",$D105="",$F105=""),"",IFERROR($D105*$F105,""))</f>
        <v/>
      </c>
      <c r="J105" s="41">
        <f>IF(OR($C105="",$H105="",Assumptions!$B$4=""),"",IFERROR($H105*Assumptions!$B$4,""))</f>
        <v/>
      </c>
      <c r="K105" s="41">
        <f>IF($C105="","",IF(COUNT($I105:$J105)&lt;2,"",SUM($I105:$J105)))</f>
        <v/>
      </c>
      <c r="L105" s="25" t="n"/>
      <c r="M105" s="29">
        <f>IF(OR($C105="",$B105=""),"",IF($L105&lt;&gt;"",$L105,IFERROR(VLOOKUP($B105,Assumptions!$F$4:$G$10,2,FALSE),Assumptions!$B$5)))</f>
        <v/>
      </c>
      <c r="N105" s="41">
        <f>IF(OR($C105="",$K105="",$M105="",$P105=""),"",IF($P105="Excluded","",IFERROR($K105*(1+$M105),"")))</f>
        <v/>
      </c>
      <c r="O105" s="22" t="n"/>
      <c r="P105" s="22" t="n"/>
    </row>
    <row r="106">
      <c r="A106" s="19">
        <f>IF($C106="","",ROW()-9)</f>
        <v/>
      </c>
      <c r="B106" s="20" t="n"/>
      <c r="C106" s="17" t="n"/>
      <c r="D106" s="21" t="n"/>
      <c r="E106" s="22" t="n"/>
      <c r="F106" s="43" t="n"/>
      <c r="G106" s="21" t="n"/>
      <c r="H106" s="24">
        <f>IF(OR($C106="",$D106="",$G106=""),"",IFERROR($D106*$G106,""))</f>
        <v/>
      </c>
      <c r="I106" s="40">
        <f>IF(OR($C106="",$D106="",$F106=""),"",IFERROR($D106*$F106,""))</f>
        <v/>
      </c>
      <c r="J106" s="40">
        <f>IF(OR($C106="",$H106="",Assumptions!$B$4=""),"",IFERROR($H106*Assumptions!$B$4,""))</f>
        <v/>
      </c>
      <c r="K106" s="40">
        <f>IF($C106="","",IF(COUNT($I106:$J106)&lt;2,"",SUM($I106:$J106)))</f>
        <v/>
      </c>
      <c r="L106" s="25" t="n"/>
      <c r="M106" s="26">
        <f>IF(OR($C106="",$B106=""),"",IF($L106&lt;&gt;"",$L106,IFERROR(VLOOKUP($B106,Assumptions!$F$4:$G$10,2,FALSE),Assumptions!$B$5)))</f>
        <v/>
      </c>
      <c r="N106" s="40">
        <f>IF(OR($C106="",$K106="",$M106="",$P106=""),"",IF($P106="Excluded","",IFERROR($K106*(1+$M106),"")))</f>
        <v/>
      </c>
      <c r="O106" s="22" t="n"/>
      <c r="P106" s="22" t="n"/>
    </row>
    <row r="107">
      <c r="A107" s="27">
        <f>IF($C107="","",ROW()-9)</f>
        <v/>
      </c>
      <c r="B107" s="20" t="n"/>
      <c r="C107" s="17" t="n"/>
      <c r="D107" s="21" t="n"/>
      <c r="E107" s="22" t="n"/>
      <c r="F107" s="43" t="n"/>
      <c r="G107" s="21" t="n"/>
      <c r="H107" s="28">
        <f>IF(OR($C107="",$D107="",$G107=""),"",IFERROR($D107*$G107,""))</f>
        <v/>
      </c>
      <c r="I107" s="41">
        <f>IF(OR($C107="",$D107="",$F107=""),"",IFERROR($D107*$F107,""))</f>
        <v/>
      </c>
      <c r="J107" s="41">
        <f>IF(OR($C107="",$H107="",Assumptions!$B$4=""),"",IFERROR($H107*Assumptions!$B$4,""))</f>
        <v/>
      </c>
      <c r="K107" s="41">
        <f>IF($C107="","",IF(COUNT($I107:$J107)&lt;2,"",SUM($I107:$J107)))</f>
        <v/>
      </c>
      <c r="L107" s="25" t="n"/>
      <c r="M107" s="29">
        <f>IF(OR($C107="",$B107=""),"",IF($L107&lt;&gt;"",$L107,IFERROR(VLOOKUP($B107,Assumptions!$F$4:$G$10,2,FALSE),Assumptions!$B$5)))</f>
        <v/>
      </c>
      <c r="N107" s="41">
        <f>IF(OR($C107="",$K107="",$M107="",$P107=""),"",IF($P107="Excluded","",IFERROR($K107*(1+$M107),"")))</f>
        <v/>
      </c>
      <c r="O107" s="22" t="n"/>
      <c r="P107" s="22" t="n"/>
    </row>
    <row r="108">
      <c r="A108" s="19">
        <f>IF($C108="","",ROW()-9)</f>
        <v/>
      </c>
      <c r="B108" s="20" t="n"/>
      <c r="C108" s="17" t="n"/>
      <c r="D108" s="21" t="n"/>
      <c r="E108" s="22" t="n"/>
      <c r="F108" s="43" t="n"/>
      <c r="G108" s="21" t="n"/>
      <c r="H108" s="24">
        <f>IF(OR($C108="",$D108="",$G108=""),"",IFERROR($D108*$G108,""))</f>
        <v/>
      </c>
      <c r="I108" s="40">
        <f>IF(OR($C108="",$D108="",$F108=""),"",IFERROR($D108*$F108,""))</f>
        <v/>
      </c>
      <c r="J108" s="40">
        <f>IF(OR($C108="",$H108="",Assumptions!$B$4=""),"",IFERROR($H108*Assumptions!$B$4,""))</f>
        <v/>
      </c>
      <c r="K108" s="40">
        <f>IF($C108="","",IF(COUNT($I108:$J108)&lt;2,"",SUM($I108:$J108)))</f>
        <v/>
      </c>
      <c r="L108" s="25" t="n"/>
      <c r="M108" s="26">
        <f>IF(OR($C108="",$B108=""),"",IF($L108&lt;&gt;"",$L108,IFERROR(VLOOKUP($B108,Assumptions!$F$4:$G$10,2,FALSE),Assumptions!$B$5)))</f>
        <v/>
      </c>
      <c r="N108" s="40">
        <f>IF(OR($C108="",$K108="",$M108="",$P108=""),"",IF($P108="Excluded","",IFERROR($K108*(1+$M108),"")))</f>
        <v/>
      </c>
      <c r="O108" s="22" t="n"/>
      <c r="P108" s="22" t="n"/>
    </row>
    <row r="109">
      <c r="A109" s="27">
        <f>IF($C109="","",ROW()-9)</f>
        <v/>
      </c>
      <c r="B109" s="20" t="n"/>
      <c r="C109" s="17" t="n"/>
      <c r="D109" s="21" t="n"/>
      <c r="E109" s="22" t="n"/>
      <c r="F109" s="43" t="n"/>
      <c r="G109" s="21" t="n"/>
      <c r="H109" s="28">
        <f>IF(OR($C109="",$D109="",$G109=""),"",IFERROR($D109*$G109,""))</f>
        <v/>
      </c>
      <c r="I109" s="41">
        <f>IF(OR($C109="",$D109="",$F109=""),"",IFERROR($D109*$F109,""))</f>
        <v/>
      </c>
      <c r="J109" s="41">
        <f>IF(OR($C109="",$H109="",Assumptions!$B$4=""),"",IFERROR($H109*Assumptions!$B$4,""))</f>
        <v/>
      </c>
      <c r="K109" s="41">
        <f>IF($C109="","",IF(COUNT($I109:$J109)&lt;2,"",SUM($I109:$J109)))</f>
        <v/>
      </c>
      <c r="L109" s="25" t="n"/>
      <c r="M109" s="29">
        <f>IF(OR($C109="",$B109=""),"",IF($L109&lt;&gt;"",$L109,IFERROR(VLOOKUP($B109,Assumptions!$F$4:$G$10,2,FALSE),Assumptions!$B$5)))</f>
        <v/>
      </c>
      <c r="N109" s="41">
        <f>IF(OR($C109="",$K109="",$M109="",$P109=""),"",IF($P109="Excluded","",IFERROR($K109*(1+$M109),"")))</f>
        <v/>
      </c>
      <c r="O109" s="22" t="n"/>
      <c r="P109" s="22" t="n"/>
    </row>
  </sheetData>
  <autoFilter ref="A9:P109"/>
  <mergeCells count="1">
    <mergeCell ref="A1:P1"/>
  </mergeCells>
  <conditionalFormatting sqref="P10:P109">
    <cfRule type="expression" priority="1" dxfId="0" stopIfTrue="1">
      <formula>$P10="Pending Review"</formula>
    </cfRule>
    <cfRule type="expression" priority="2" dxfId="2" stopIfTrue="1">
      <formula>$P10="Optional"</formula>
    </cfRule>
    <cfRule type="expression" priority="4" dxfId="0" stopIfTrue="1">
      <formula>AND($C10&lt;&gt;"",$P10="")</formula>
    </cfRule>
  </conditionalFormatting>
  <conditionalFormatting sqref="B10:B109">
    <cfRule type="expression" priority="3" dxfId="0" stopIfTrue="1">
      <formula>AND($C10&lt;&gt;"",$B10="")</formula>
    </cfRule>
  </conditionalFormatting>
  <dataValidations count="9">
    <dataValidation sqref="B10:B109" showDropDown="0" showInputMessage="1" showErrorMessage="1" allowBlank="0" errorTitle="Choose a listed category" error="Select a category from the Assumptions sheet list." promptTitle="Category" prompt="Choose the category that best matches this estimate line." type="list">
      <formula1>INDIRECT("'Assumptions'!$F$4:$F$10")</formula1>
    </dataValidation>
    <dataValidation sqref="E10:E109" showDropDown="0" showInputMessage="0" showErrorMessage="1" allowBlank="0" errorTitle="Choose a listed unit" error="Select a unit from the Assumptions sheet list." type="list">
      <formula1>INDIRECT("'Assumptions'!$I$4:$I$11")</formula1>
    </dataValidation>
    <dataValidation sqref="D10:D109" showDropDown="0" showInputMessage="0" showErrorMessage="1" allowBlank="0" errorTitle="Check quantity" error="Enter a number from zero through the editable maximum quantity." type="decimal" operator="between">
      <formula1>0</formula1>
      <formula2>INDIRECT("'Assumptions'!$B$6")</formula2>
    </dataValidation>
    <dataValidation sqref="F10:F109" showDropDown="0" showInputMessage="0" showErrorMessage="1" allowBlank="0" errorTitle="Check material cost" error="Enter a nonnegative cost within the editable line limit." type="decimal" operator="between">
      <formula1>0</formula1>
      <formula2>INDIRECT("'Assumptions'!$B$7")</formula2>
    </dataValidation>
    <dataValidation sqref="G10:G109" showDropDown="0" showInputMessage="0" showErrorMessage="1" allowBlank="0" errorTitle="Check labor hours" error="Enter labor hours per unit within the editable limit." type="decimal" operator="between">
      <formula1>0</formula1>
      <formula2>INDIRECT("'Assumptions'!$B$8")</formula2>
    </dataValidation>
    <dataValidation sqref="L10:L109" showDropDown="0" showInputMessage="0" showErrorMessage="1" allowBlank="0" errorTitle="Check markup" error="Enter a markup from zero through the editable maximum." type="decimal" operator="between">
      <formula1>0</formula1>
      <formula2>INDIRECT("'Assumptions'!$B$9")</formula2>
    </dataValidation>
    <dataValidation sqref="O10:O109" showDropDown="0" showInputMessage="0" showErrorMessage="1" allowBlank="0" errorTitle="Choose responsibility" error="Select a responsibility from the Assumptions sheet list." type="list">
      <formula1>INDIRECT("'Assumptions'!$K$4:$K$6")</formula1>
    </dataValidation>
    <dataValidation sqref="P10:P109" showDropDown="0" showInputMessage="0" showErrorMessage="1" allowBlank="0" errorTitle="Choose a status" error="Select a status from the Assumptions sheet list." type="list">
      <formula1>INDIRECT("'Assumptions'!$M$4:$M$7")</formula1>
    </dataValidation>
    <dataValidation sqref="H3" showDropDown="0" showInputMessage="0" showErrorMessage="1" allowBlank="0" errorTitle="Check estimate date" error="Enter a date within the editable date limits on the Assumptions sheet." type="date" operator="between">
      <formula1>INDIRECT("'Assumptions'!$B$10")</formula1>
      <formula2>INDIRECT("'Assumptions'!$B$11")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17" customWidth="1" min="2" max="2"/>
    <col width="20" customWidth="1" min="3" max="3"/>
    <col width="34" customWidth="1" min="4" max="4"/>
    <col width="3" customWidth="1" min="5" max="5"/>
    <col width="17" customWidth="1" min="6" max="6"/>
    <col width="18" customWidth="1" min="7" max="7"/>
    <col width="3" customWidth="1" min="8" max="8"/>
    <col width="18" customWidth="1" min="9" max="9"/>
    <col width="3" customWidth="1" min="10" max="10"/>
    <col width="23" customWidth="1" min="11" max="11"/>
    <col width="3" customWidth="1" min="12" max="12"/>
    <col width="20" customWidth="1" min="13" max="13"/>
  </cols>
  <sheetData>
    <row r="1" ht="28" customHeight="1">
      <c r="A1" s="1" t="inlineStr">
        <is>
          <t>Estimate Assumptions and Entry Lists</t>
        </is>
      </c>
      <c r="B1" s="36" t="n"/>
      <c r="C1" s="36" t="n"/>
      <c r="D1" s="36" t="n"/>
      <c r="E1" s="36" t="n"/>
      <c r="F1" s="36" t="n"/>
      <c r="G1" s="36" t="n"/>
      <c r="H1" s="36" t="n"/>
      <c r="I1" s="36" t="n"/>
      <c r="J1" s="36" t="n"/>
      <c r="K1" s="36" t="n"/>
      <c r="L1" s="36" t="n"/>
      <c r="M1" s="37" t="n"/>
    </row>
    <row r="2" ht="22" customHeight="1">
      <c r="A2" s="2" t="inlineStr">
        <is>
          <t>Peach cells are editable. Rates, limits, markups, and choices are contractor inputs and should be reviewed for each estimate.</t>
        </is>
      </c>
    </row>
    <row r="3">
      <c r="A3" s="30" t="inlineStr">
        <is>
          <t>Pricing and Entry Limit</t>
        </is>
      </c>
      <c r="B3" s="30" t="inlineStr">
        <is>
          <t>Value</t>
        </is>
      </c>
      <c r="C3" s="30" t="inlineStr">
        <is>
          <t>Unit</t>
        </is>
      </c>
      <c r="D3" s="30" t="inlineStr">
        <is>
          <t>Purpose</t>
        </is>
      </c>
      <c r="F3" s="30" t="inlineStr">
        <is>
          <t>Category</t>
        </is>
      </c>
      <c r="G3" s="30" t="inlineStr">
        <is>
          <t>Default Markup</t>
        </is>
      </c>
      <c r="I3" s="30" t="inlineStr">
        <is>
          <t>Unit Choices</t>
        </is>
      </c>
      <c r="K3" s="30" t="inlineStr">
        <is>
          <t>Responsibility Choices</t>
        </is>
      </c>
      <c r="M3" s="30" t="inlineStr">
        <is>
          <t>Status Choices</t>
        </is>
      </c>
    </row>
    <row r="4">
      <c r="A4" s="31" t="inlineStr">
        <is>
          <t>Labor rate</t>
        </is>
      </c>
      <c r="B4" s="43" t="n">
        <v>138</v>
      </c>
      <c r="C4" s="31" t="inlineStr">
        <is>
          <t>$ per labor hour</t>
        </is>
      </c>
      <c r="D4" s="31" t="inlineStr">
        <is>
          <t>Used for line labor cost</t>
        </is>
      </c>
      <c r="F4" s="20" t="inlineStr">
        <is>
          <t>Boiler</t>
        </is>
      </c>
      <c r="G4" s="32" t="n">
        <v>0.25</v>
      </c>
      <c r="I4" s="20" t="inlineStr">
        <is>
          <t>each</t>
        </is>
      </c>
      <c r="K4" s="20" t="inlineStr">
        <is>
          <t>Contractor</t>
        </is>
      </c>
      <c r="M4" s="20" t="inlineStr">
        <is>
          <t>Included</t>
        </is>
      </c>
    </row>
    <row r="5">
      <c r="A5" s="4" t="inlineStr">
        <is>
          <t>Default markup</t>
        </is>
      </c>
      <c r="B5" s="32" t="n">
        <v>0.25</v>
      </c>
      <c r="C5" s="4" t="inlineStr">
        <is>
          <t>percent</t>
        </is>
      </c>
      <c r="D5" s="4" t="inlineStr">
        <is>
          <t>Fallback if no category markup is found</t>
        </is>
      </c>
      <c r="F5" s="20" t="inlineStr">
        <is>
          <t>Pump</t>
        </is>
      </c>
      <c r="G5" s="32" t="n">
        <v>0.25</v>
      </c>
      <c r="I5" s="20" t="inlineStr">
        <is>
          <t>lot</t>
        </is>
      </c>
      <c r="K5" s="20" t="inlineStr">
        <is>
          <t>Customer</t>
        </is>
      </c>
      <c r="M5" s="20" t="inlineStr">
        <is>
          <t>Optional</t>
        </is>
      </c>
    </row>
    <row r="6">
      <c r="A6" s="31" t="inlineStr">
        <is>
          <t>Maximum quantity per line</t>
        </is>
      </c>
      <c r="B6" s="33" t="n">
        <v>1000</v>
      </c>
      <c r="C6" s="31" t="inlineStr">
        <is>
          <t>entered units</t>
        </is>
      </c>
      <c r="D6" s="31" t="inlineStr">
        <is>
          <t>Quantity validation limit</t>
        </is>
      </c>
      <c r="F6" s="20" t="inlineStr">
        <is>
          <t>Piping</t>
        </is>
      </c>
      <c r="G6" s="32" t="n">
        <v>0.28</v>
      </c>
      <c r="I6" s="20" t="inlineStr">
        <is>
          <t>ft</t>
        </is>
      </c>
      <c r="K6" s="20" t="inlineStr">
        <is>
          <t>Shared</t>
        </is>
      </c>
      <c r="M6" s="20" t="inlineStr">
        <is>
          <t>Excluded</t>
        </is>
      </c>
    </row>
    <row r="7">
      <c r="A7" s="4" t="inlineStr">
        <is>
          <t>Maximum material unit cost</t>
        </is>
      </c>
      <c r="B7" s="43" t="n">
        <v>100000</v>
      </c>
      <c r="C7" s="4" t="inlineStr">
        <is>
          <t>US dollars</t>
        </is>
      </c>
      <c r="D7" s="4" t="inlineStr">
        <is>
          <t>Material cost validation limit</t>
        </is>
      </c>
      <c r="F7" s="20" t="inlineStr">
        <is>
          <t>Controls</t>
        </is>
      </c>
      <c r="G7" s="32" t="n">
        <v>0.3</v>
      </c>
      <c r="I7" s="20" t="inlineStr">
        <is>
          <t>lb</t>
        </is>
      </c>
      <c r="M7" s="20" t="inlineStr">
        <is>
          <t>Pending Review</t>
        </is>
      </c>
    </row>
    <row r="8">
      <c r="A8" s="31" t="inlineStr">
        <is>
          <t>Maximum labor hours per unit</t>
        </is>
      </c>
      <c r="B8" s="33" t="n">
        <v>200</v>
      </c>
      <c r="C8" s="31" t="inlineStr">
        <is>
          <t>labor hours</t>
        </is>
      </c>
      <c r="D8" s="31" t="inlineStr">
        <is>
          <t>Labor entry validation limit</t>
        </is>
      </c>
      <c r="F8" s="20" t="inlineStr">
        <is>
          <t>Venting</t>
        </is>
      </c>
      <c r="G8" s="32" t="n">
        <v>0.28</v>
      </c>
      <c r="I8" s="20" t="inlineStr">
        <is>
          <t>gal</t>
        </is>
      </c>
    </row>
    <row r="9">
      <c r="A9" s="4" t="inlineStr">
        <is>
          <t>Maximum markup override</t>
        </is>
      </c>
      <c r="B9" s="32" t="n">
        <v>1</v>
      </c>
      <c r="C9" s="4" t="inlineStr">
        <is>
          <t>percent</t>
        </is>
      </c>
      <c r="D9" s="4" t="inlineStr">
        <is>
          <t>Markup override validation limit</t>
        </is>
      </c>
      <c r="F9" s="20" t="inlineStr">
        <is>
          <t>Removal</t>
        </is>
      </c>
      <c r="G9" s="32" t="n">
        <v>0.22</v>
      </c>
      <c r="I9" s="20" t="inlineStr">
        <is>
          <t>hour</t>
        </is>
      </c>
    </row>
    <row r="10">
      <c r="A10" s="31" t="inlineStr">
        <is>
          <t>Earliest estimate date</t>
        </is>
      </c>
      <c r="B10" s="44" t="n">
        <v>45658</v>
      </c>
      <c r="C10" s="31" t="inlineStr">
        <is>
          <t>date</t>
        </is>
      </c>
      <c r="D10" s="31" t="inlineStr">
        <is>
          <t>Estimate date validation</t>
        </is>
      </c>
      <c r="F10" s="20" t="inlineStr">
        <is>
          <t>Other</t>
        </is>
      </c>
      <c r="G10" s="32" t="n">
        <v>0.25</v>
      </c>
      <c r="I10" s="20" t="inlineStr">
        <is>
          <t>day</t>
        </is>
      </c>
    </row>
    <row r="11">
      <c r="A11" s="4" t="inlineStr">
        <is>
          <t>Latest estimate date</t>
        </is>
      </c>
      <c r="B11" s="44" t="n">
        <v>47118</v>
      </c>
      <c r="C11" s="4" t="inlineStr">
        <is>
          <t>date</t>
        </is>
      </c>
      <c r="D11" s="4" t="inlineStr">
        <is>
          <t>Estimate date validation</t>
        </is>
      </c>
      <c r="I11" s="20" t="inlineStr">
        <is>
          <t>allowance</t>
        </is>
      </c>
    </row>
    <row r="12"/>
    <row r="13"/>
    <row r="14">
      <c r="A14" s="5" t="inlineStr">
        <is>
          <t>Pricing note</t>
        </is>
      </c>
      <c r="B14" s="35" t="inlineStr">
        <is>
          <t>These assumptions support a working estimate only. Confirm scope, site conditions, selections, and commercial terms before use.</t>
        </is>
      </c>
    </row>
  </sheetData>
  <mergeCells count="1">
    <mergeCell ref="A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Copper Finch HVAC</dc:creator>
  <dc:title xmlns:dc="http://purl.org/dc/elements/1.1/">HVAC Boiler Replacement Estimate</dc:title>
  <dc:subject xmlns:dc="http://purl.org/dc/elements/1.1/">Boiler replacement estimate working workbook</dc:subject>
  <dcterms:created xmlns:dcterms="http://purl.org/dc/terms/" xmlns:xsi="http://www.w3.org/2001/XMLSchema-instance" xsi:type="dcterms:W3CDTF">2026-09-11T23:10:01Z</dcterms:created>
  <dcterms:modified xmlns:dcterms="http://purl.org/dc/terms/" xmlns:xsi="http://www.w3.org/2001/XMLSchema-instance" xsi:type="dcterms:W3CDTF">2026-09-11T23:10:02+00:00Z</dcterms:modified>
</cp:coreProperties>
</file>