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'Summary'!$A$9:$B$19</definedName>
    <definedName name="_xlnm._FilterDatabase" localSheetId="1" hidden="1">'Estimate'!$A$7:$L$127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  <font>
      <name val="Calibri"/>
      <b val="1"/>
      <color rgb="00FFFFFF"/>
      <sz val="10"/>
    </font>
    <font>
      <name val="Calibri"/>
      <i val="1"/>
      <color rgb="005C6F73"/>
      <sz val="9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FFFFF"/>
      </patternFill>
    </fill>
    <fill>
      <patternFill patternType="solid">
        <fgColor rgb="00F1F6F7"/>
      </patternFill>
    </fill>
    <fill>
      <patternFill patternType="solid">
        <fgColor rgb="0026734D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2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" fontId="3" fillId="7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4" customWidth="1" min="3" max="3"/>
    <col width="26" customWidth="1" min="4" max="4"/>
    <col width="23" customWidth="1" min="5" max="5"/>
  </cols>
  <sheetData>
    <row r="1" ht="27" customHeight="1">
      <c r="A1" s="1" t="inlineStr">
        <is>
          <t>HVAC Air Conditioner Installation Estimate Summary</t>
        </is>
      </c>
      <c r="B1" s="35" t="n"/>
      <c r="C1" s="35" t="n"/>
      <c r="D1" s="35" t="n"/>
      <c r="E1" s="36" t="n"/>
    </row>
    <row r="2"/>
    <row r="3" ht="25" customHeight="1">
      <c r="A3" s="2" t="inlineStr">
        <is>
          <t>Customer</t>
        </is>
      </c>
      <c r="B3" s="3">
        <f>IF(Estimate!$B$3="","",Estimate!$B$3)</f>
        <v/>
      </c>
      <c r="D3" s="2" t="inlineStr">
        <is>
          <t>Estimate Date</t>
        </is>
      </c>
      <c r="E3" s="4">
        <f>IF(Estimate!$B$4="","",Estimate!$B$4)</f>
        <v/>
      </c>
    </row>
    <row r="4" ht="25" customHeight="1">
      <c r="A4" s="2" t="inlineStr">
        <is>
          <t>Job</t>
        </is>
      </c>
      <c r="B4" s="3">
        <f>IF(Estimate!$E$3="","",Estimate!$E$3)</f>
        <v/>
      </c>
      <c r="D4" s="2" t="inlineStr">
        <is>
          <t>Estimate Status</t>
        </is>
      </c>
      <c r="E4" s="3">
        <f>IF(Estimate!$E$4="","",Estimate!$E$4)</f>
        <v/>
      </c>
    </row>
    <row r="5" ht="25" customHeight="1">
      <c r="A5" s="2" t="inlineStr">
        <is>
          <t>Technician / Estimator</t>
        </is>
      </c>
      <c r="B5" s="3">
        <f>IF(Estimate!$I$3="","",Estimate!$I$3)</f>
        <v/>
      </c>
      <c r="D5" s="2" t="inlineStr">
        <is>
          <t>Equipment Basis</t>
        </is>
      </c>
      <c r="E5" s="3">
        <f>IF(Estimate!$I$4="","",Estimate!$I$4)</f>
        <v/>
      </c>
    </row>
    <row r="6"/>
    <row r="7">
      <c r="A7" s="5" t="inlineStr">
        <is>
          <t>Included Estimate</t>
        </is>
      </c>
      <c r="B7" s="5" t="n"/>
      <c r="D7" s="5" t="inlineStr">
        <is>
          <t>Scope Checks</t>
        </is>
      </c>
      <c r="E7" s="5" t="n"/>
    </row>
    <row r="8"/>
    <row r="9">
      <c r="A9" s="6" t="inlineStr">
        <is>
          <t>Included line count</t>
        </is>
      </c>
      <c r="B9" s="7">
        <f>COUNTIF(Estimate!$H$8:$H$127,"Included")</f>
        <v/>
      </c>
      <c r="D9" s="6" t="inlineStr">
        <is>
          <t>Entered lines</t>
        </is>
      </c>
      <c r="E9" s="7">
        <f>COUNTIF(Estimate!$A$8:$A$127,"&lt;&gt;")</f>
        <v/>
      </c>
    </row>
    <row r="10">
      <c r="A10" s="8" t="inlineStr">
        <is>
          <t>Included labor hours</t>
        </is>
      </c>
      <c r="B10" s="9">
        <f>IF($B$9=0,"",IFERROR(SUMIF(Estimate!$H$8:$H$127,"Included",Estimate!$I$8:$I$127),""))</f>
        <v/>
      </c>
      <c r="D10" s="8" t="inlineStr">
        <is>
          <t>Optional line price</t>
        </is>
      </c>
      <c r="E10" s="10">
        <f>IF(COUNTIF(Estimate!$H$8:$H$127,"Optional")=0,"",IFERROR(SUMIF(Estimate!$H$8:$H$127,"Optional",Estimate!$L$8:$L$127),""))</f>
        <v/>
      </c>
    </row>
    <row r="11">
      <c r="A11" s="6" t="inlineStr">
        <is>
          <t>Material and equipment cost</t>
        </is>
      </c>
      <c r="B11" s="11">
        <f>IF($B$9=0,"",IFERROR(SUMIF(Estimate!$H$8:$H$127,"Included",Estimate!$J$8:$J$127),""))</f>
        <v/>
      </c>
      <c r="D11" s="6" t="inlineStr">
        <is>
          <t>Needs-review line price</t>
        </is>
      </c>
      <c r="E11" s="11">
        <f>IF(COUNTIF(Estimate!$H$8:$H$127,"Needs Review")=0,"",IFERROR(SUMIF(Estimate!$H$8:$H$127,"Needs Review",Estimate!$L$8:$L$127),""))</f>
        <v/>
      </c>
    </row>
    <row r="12">
      <c r="A12" s="8" t="inlineStr">
        <is>
          <t>Labor cost</t>
        </is>
      </c>
      <c r="B12" s="10">
        <f>IF($B$9=0,"",IFERROR(SUMIF(Estimate!$H$8:$H$127,"Included",Estimate!$K$8:$K$127),""))</f>
        <v/>
      </c>
      <c r="D12" s="8" t="inlineStr">
        <is>
          <t>Needs-review items</t>
        </is>
      </c>
      <c r="E12" s="12">
        <f>COUNTIF(Estimate!$H$8:$H$127,"Needs Review")</f>
        <v/>
      </c>
    </row>
    <row r="13">
      <c r="A13" s="6" t="inlineStr">
        <is>
          <t>Total line cost</t>
        </is>
      </c>
      <c r="B13" s="11">
        <f>IF($B$9=0,"",IFERROR(SUM($B$11:$B$12),""))</f>
        <v/>
      </c>
      <c r="D13" s="6" t="inlineStr">
        <is>
          <t>Excluded items</t>
        </is>
      </c>
      <c r="E13" s="7">
        <f>COUNTIF(Estimate!$H$8:$H$127,"Excluded")</f>
        <v/>
      </c>
    </row>
    <row r="14">
      <c r="A14" s="8" t="inlineStr">
        <is>
          <t>Marked line price</t>
        </is>
      </c>
      <c r="B14" s="10">
        <f>IF($B$9=0,"",IFERROR(SUMIF(Estimate!$H$8:$H$127,"Included",Estimate!$L$8:$L$127),""))</f>
        <v/>
      </c>
      <c r="D14" s="8" t="inlineStr">
        <is>
          <t>Line gross margin</t>
        </is>
      </c>
      <c r="E14" s="13">
        <f>IF(OR($B$14="",$B$14=0),"",IFERROR(($B$14-$B$13)/$B$14,""))</f>
        <v/>
      </c>
    </row>
    <row r="15">
      <c r="A15" s="6" t="inlineStr">
        <is>
          <t>Contingency</t>
        </is>
      </c>
      <c r="B15" s="11">
        <f>IF($B$14="","",IFERROR($B$14*Assumptions!$B$6,""))</f>
        <v/>
      </c>
      <c r="D15" s="6" t="inlineStr">
        <is>
          <t>Margin check</t>
        </is>
      </c>
      <c r="E15" s="14">
        <f>IF($E$14="","",IF($E$14&lt;Assumptions!$B$10,"Review margin","At or above target"))</f>
        <v/>
      </c>
    </row>
    <row r="16">
      <c r="A16" s="8" t="inlineStr">
        <is>
          <t>Permit / filing allowance</t>
        </is>
      </c>
      <c r="B16" s="10">
        <f>IF($B$9=0,"",IFERROR(Assumptions!$B$8,""))</f>
        <v/>
      </c>
      <c r="D16" s="8" t="inlineStr">
        <is>
          <t>Valid through</t>
        </is>
      </c>
      <c r="E16" s="15">
        <f>IF(OR(Estimate!$B$4="",Assumptions!$B$9=""),"",IFERROR(Estimate!$B$4+Assumptions!$B$9,""))</f>
        <v/>
      </c>
    </row>
    <row r="17">
      <c r="A17" s="6" t="inlineStr">
        <is>
          <t>Pre-tax estimate</t>
        </is>
      </c>
      <c r="B17" s="11">
        <f>IF($B$14="","",IFERROR(SUM($B$14:$B$16),""))</f>
        <v/>
      </c>
      <c r="D17" s="6" t="inlineStr">
        <is>
          <t>Incomplete entered lines</t>
        </is>
      </c>
      <c r="E17" s="7">
        <f>SUMPRODUCT(--(Estimate!$A$8:$A$127&lt;&gt;""),--(((Estimate!$C$8:$C$127="")+(Estimate!$D$8:$D$127="")+(Estimate!$E$8:$E$127="")+(Estimate!$F$8:$F$127="")+(Estimate!$G$8:$G$127="")+(Estimate!$H$8:$H$127=""))&gt;0))</f>
        <v/>
      </c>
    </row>
    <row r="18">
      <c r="A18" s="8" t="inlineStr">
        <is>
          <t>Estimated sales tax (verify)</t>
        </is>
      </c>
      <c r="B18" s="10">
        <f>IF($B$17="","",IFERROR($B$17*Assumptions!$B$7,""))</f>
        <v/>
      </c>
    </row>
    <row r="19">
      <c r="A19" s="16" t="inlineStr">
        <is>
          <t>Estimated total</t>
        </is>
      </c>
      <c r="B19" s="17">
        <f>IF($B$17="","",IFERROR(SUM($B$17:$B$18),""))</f>
        <v/>
      </c>
    </row>
  </sheetData>
  <autoFilter ref="A9:B19"/>
  <mergeCells count="1">
    <mergeCell ref="A1:E1"/>
  </mergeCells>
  <conditionalFormatting sqref="E12">
    <cfRule type="expression" priority="1" dxfId="0" stopIfTrue="1">
      <formula>$E$12&gt;0</formula>
    </cfRule>
  </conditionalFormatting>
  <conditionalFormatting sqref="E15">
    <cfRule type="expression" priority="2" dxfId="0" stopIfTrue="1">
      <formula>$E$15="Review margin"</formula>
    </cfRule>
  </conditionalFormatting>
  <conditionalFormatting sqref="E17">
    <cfRule type="expression" priority="3" dxfId="0" stopIfTrue="1">
      <formula>$E$17&gt;0</formula>
    </cfRule>
  </conditionalFormatting>
  <conditionalFormatting sqref="B19">
    <cfRule type="expression" priority="4" dxfId="1" stopIfTrue="1">
      <formula>$B$19&lt;&gt;""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2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  <col width="11" customWidth="1" min="3" max="3"/>
    <col width="11" customWidth="1" min="4" max="4"/>
    <col width="16" customWidth="1" min="5" max="5"/>
    <col width="14" customWidth="1" min="6" max="6"/>
    <col width="16" customWidth="1" min="7" max="7"/>
    <col width="16" customWidth="1" min="8" max="8"/>
    <col width="14" customWidth="1" min="9" max="9"/>
    <col width="16" customWidth="1" min="10" max="10"/>
    <col width="14" customWidth="1" min="11" max="11"/>
    <col width="17" customWidth="1" min="12" max="12"/>
  </cols>
  <sheetData>
    <row r="1" ht="27" customHeight="1">
      <c r="A1" s="1" t="inlineStr">
        <is>
          <t>HVAC Air Conditioner Installation Estimate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6" t="n"/>
    </row>
    <row r="2"/>
    <row r="3" ht="29" customHeight="1">
      <c r="A3" s="2" t="inlineStr">
        <is>
          <t>Customer</t>
        </is>
      </c>
      <c r="B3" s="18" t="inlineStr">
        <is>
          <t>Fictional Maple Lantern Household</t>
        </is>
      </c>
      <c r="D3" s="2" t="inlineStr">
        <is>
          <t>Job</t>
        </is>
      </c>
      <c r="E3" s="18" t="inlineStr">
        <is>
          <t>Fictional Bluebird Cottage Split AC</t>
        </is>
      </c>
      <c r="H3" s="2" t="inlineStr">
        <is>
          <t>Technician / Estimator</t>
        </is>
      </c>
      <c r="I3" s="18" t="inlineStr">
        <is>
          <t>Fictional Jordan Sample</t>
        </is>
      </c>
    </row>
    <row r="4" ht="29" customHeight="1">
      <c r="A4" s="2" t="inlineStr">
        <is>
          <t>Estimate Date</t>
        </is>
      </c>
      <c r="B4" s="19" t="n">
        <v>46276</v>
      </c>
      <c r="D4" s="2" t="inlineStr">
        <is>
          <t>Estimate Status</t>
        </is>
      </c>
      <c r="E4" s="18" t="inlineStr">
        <is>
          <t>Draft</t>
        </is>
      </c>
      <c r="H4" s="2" t="inlineStr">
        <is>
          <t>Equipment Basis</t>
        </is>
      </c>
      <c r="I4" s="18" t="inlineStr">
        <is>
          <t>Planning basis: 3-ton split air conditioner</t>
        </is>
      </c>
    </row>
    <row r="5" ht="29" customHeight="1">
      <c r="A5" s="2" t="inlineStr">
        <is>
          <t>Site / Job Description</t>
        </is>
      </c>
      <c r="B5" s="18" t="inlineStr">
        <is>
          <t>Fictional Bluebird Cottage, Exampleville, CO</t>
        </is>
      </c>
      <c r="D5" s="2" t="inlineStr">
        <is>
          <t>Estimate Description</t>
        </is>
      </c>
      <c r="E5" s="18" t="inlineStr">
        <is>
          <t>Replace split air conditioner equipment and installation materials</t>
        </is>
      </c>
    </row>
    <row r="6" ht="22" customHeight="1">
      <c r="A6" s="20" t="inlineStr">
        <is>
          <t>Orange cells are editable. Red alerts identify entries that need a human check before the estimate is presented.</t>
        </is>
      </c>
    </row>
    <row r="7" ht="35" customHeight="1">
      <c r="A7" s="21" t="inlineStr">
        <is>
          <t>Description</t>
        </is>
      </c>
      <c r="B7" s="21" t="inlineStr">
        <is>
          <t>Equipment / Specification</t>
        </is>
      </c>
      <c r="C7" s="21" t="inlineStr">
        <is>
          <t>Quantity</t>
        </is>
      </c>
      <c r="D7" s="21" t="inlineStr">
        <is>
          <t>Unit</t>
        </is>
      </c>
      <c r="E7" s="21" t="inlineStr">
        <is>
          <t>Labor Hours / Unit</t>
        </is>
      </c>
      <c r="F7" s="21" t="inlineStr">
        <is>
          <t>Unit Cost</t>
        </is>
      </c>
      <c r="G7" s="21" t="inlineStr">
        <is>
          <t>Responsibility</t>
        </is>
      </c>
      <c r="H7" s="21" t="inlineStr">
        <is>
          <t>Line Status</t>
        </is>
      </c>
      <c r="I7" s="21" t="inlineStr">
        <is>
          <t>Labor Hours</t>
        </is>
      </c>
      <c r="J7" s="21" t="inlineStr">
        <is>
          <t>Material Cost</t>
        </is>
      </c>
      <c r="K7" s="21" t="inlineStr">
        <is>
          <t>Labor Cost</t>
        </is>
      </c>
      <c r="L7" s="21" t="inlineStr">
        <is>
          <t>Estimated Price</t>
        </is>
      </c>
    </row>
    <row r="8" ht="31" customHeight="1">
      <c r="A8" s="18" t="inlineStr">
        <is>
          <t>Outdoor condenser</t>
        </is>
      </c>
      <c r="B8" s="18" t="inlineStr">
        <is>
          <t>Fictional PolarLeaf P2X-36, 3 tons, 15.2 SEER2</t>
        </is>
      </c>
      <c r="C8" s="22" t="n">
        <v>1</v>
      </c>
      <c r="D8" s="23" t="inlineStr">
        <is>
          <t>Each</t>
        </is>
      </c>
      <c r="E8" s="22" t="n">
        <v>2</v>
      </c>
      <c r="F8" s="24" t="n">
        <v>2650</v>
      </c>
      <c r="G8" s="23" t="inlineStr">
        <is>
          <t>Contractor</t>
        </is>
      </c>
      <c r="H8" s="23" t="inlineStr">
        <is>
          <t>Included</t>
        </is>
      </c>
      <c r="I8" s="9">
        <f>IF(OR($A8="",COUNT($C8,$E8)&lt;2),"",IFERROR($C8*$E8,""))</f>
        <v/>
      </c>
      <c r="J8" s="10">
        <f>IF(OR($A8="",COUNT($C8,$F8)&lt;2),"",IFERROR($C8*$F8,""))</f>
        <v/>
      </c>
      <c r="K8" s="10">
        <f>IF($I8="","",IFERROR($I8*Assumptions!$B$4,""))</f>
        <v/>
      </c>
      <c r="L8" s="10">
        <f>IF(OR($A8="",$H8="",$H8="Excluded"),"",IF(COUNTA($J8:$K8)=0,"",IFERROR(SUM($J8:$K8)*(1+Assumptions!$B$5),"")))</f>
        <v/>
      </c>
    </row>
    <row r="9" ht="31" customHeight="1">
      <c r="A9" s="18" t="inlineStr">
        <is>
          <t>Evaporator coil</t>
        </is>
      </c>
      <c r="B9" s="18" t="inlineStr">
        <is>
          <t>Fictional PolarLeaf C36 cased coil, matched planning basis</t>
        </is>
      </c>
      <c r="C9" s="22" t="n">
        <v>1</v>
      </c>
      <c r="D9" s="23" t="inlineStr">
        <is>
          <t>Each</t>
        </is>
      </c>
      <c r="E9" s="22" t="n">
        <v>2</v>
      </c>
      <c r="F9" s="24" t="n">
        <v>940</v>
      </c>
      <c r="G9" s="23" t="inlineStr">
        <is>
          <t>Contractor</t>
        </is>
      </c>
      <c r="H9" s="23" t="inlineStr">
        <is>
          <t>Included</t>
        </is>
      </c>
      <c r="I9" s="25">
        <f>IF(OR($A9="",COUNT($C9,$E9)&lt;2),"",IFERROR($C9*$E9,""))</f>
        <v/>
      </c>
      <c r="J9" s="11">
        <f>IF(OR($A9="",COUNT($C9,$F9)&lt;2),"",IFERROR($C9*$F9,""))</f>
        <v/>
      </c>
      <c r="K9" s="11">
        <f>IF($I9="","",IFERROR($I9*Assumptions!$B$4,""))</f>
        <v/>
      </c>
      <c r="L9" s="11">
        <f>IF(OR($A9="",$H9="",$H9="Excluded"),"",IF(COUNTA($J9:$K9)=0,"",IFERROR(SUM($J9:$K9)*(1+Assumptions!$B$5),"")))</f>
        <v/>
      </c>
    </row>
    <row r="10" ht="31" customHeight="1">
      <c r="A10" s="18" t="inlineStr">
        <is>
          <t>Refrigerant line set</t>
        </is>
      </c>
      <c r="B10" s="18" t="inlineStr">
        <is>
          <t>Insulated copper line set, 3/8 in x 7/8 in</t>
        </is>
      </c>
      <c r="C10" s="22" t="n">
        <v>35</v>
      </c>
      <c r="D10" s="23" t="inlineStr">
        <is>
          <t>ft</t>
        </is>
      </c>
      <c r="E10" s="22" t="n">
        <v>0.08</v>
      </c>
      <c r="F10" s="24" t="n">
        <v>9.5</v>
      </c>
      <c r="G10" s="23" t="inlineStr">
        <is>
          <t>Contractor</t>
        </is>
      </c>
      <c r="H10" s="23" t="inlineStr">
        <is>
          <t>Included</t>
        </is>
      </c>
      <c r="I10" s="9">
        <f>IF(OR($A10="",COUNT($C10,$E10)&lt;2),"",IFERROR($C10*$E10,""))</f>
        <v/>
      </c>
      <c r="J10" s="10">
        <f>IF(OR($A10="",COUNT($C10,$F10)&lt;2),"",IFERROR($C10*$F10,""))</f>
        <v/>
      </c>
      <c r="K10" s="10">
        <f>IF($I10="","",IFERROR($I10*Assumptions!$B$4,""))</f>
        <v/>
      </c>
      <c r="L10" s="10">
        <f>IF(OR($A10="",$H10="",$H10="Excluded"),"",IF(COUNTA($J10:$K10)=0,"",IFERROR(SUM($J10:$K10)*(1+Assumptions!$B$5),"")))</f>
        <v/>
      </c>
    </row>
    <row r="11" ht="31" customHeight="1">
      <c r="A11" s="18" t="inlineStr">
        <is>
          <t>Condenser equipment pad</t>
        </is>
      </c>
      <c r="B11" s="18" t="inlineStr">
        <is>
          <t>Composite pad, 36 in x 36 in</t>
        </is>
      </c>
      <c r="C11" s="22" t="n">
        <v>1</v>
      </c>
      <c r="D11" s="23" t="inlineStr">
        <is>
          <t>Each</t>
        </is>
      </c>
      <c r="E11" s="22" t="n">
        <v>0.75</v>
      </c>
      <c r="F11" s="24" t="n">
        <v>112</v>
      </c>
      <c r="G11" s="23" t="inlineStr">
        <is>
          <t>Contractor</t>
        </is>
      </c>
      <c r="H11" s="23" t="inlineStr">
        <is>
          <t>Included</t>
        </is>
      </c>
      <c r="I11" s="25">
        <f>IF(OR($A11="",COUNT($C11,$E11)&lt;2),"",IFERROR($C11*$E11,""))</f>
        <v/>
      </c>
      <c r="J11" s="11">
        <f>IF(OR($A11="",COUNT($C11,$F11)&lt;2),"",IFERROR($C11*$F11,""))</f>
        <v/>
      </c>
      <c r="K11" s="11">
        <f>IF($I11="","",IFERROR($I11*Assumptions!$B$4,""))</f>
        <v/>
      </c>
      <c r="L11" s="11">
        <f>IF(OR($A11="",$H11="",$H11="Excluded"),"",IF(COUNTA($J11:$K11)=0,"",IFERROR(SUM($J11:$K11)*(1+Assumptions!$B$5),"")))</f>
        <v/>
      </c>
    </row>
    <row r="12" ht="31" customHeight="1">
      <c r="A12" s="18" t="inlineStr">
        <is>
          <t>Outdoor disconnect allowance</t>
        </is>
      </c>
      <c r="B12" s="18" t="inlineStr">
        <is>
          <t>Non-fused disconnect planning allowance</t>
        </is>
      </c>
      <c r="C12" s="22" t="n">
        <v>1</v>
      </c>
      <c r="D12" s="23" t="inlineStr">
        <is>
          <t>Each</t>
        </is>
      </c>
      <c r="E12" s="22" t="n">
        <v>1.25</v>
      </c>
      <c r="F12" s="24" t="n">
        <v>88</v>
      </c>
      <c r="G12" s="23" t="inlineStr">
        <is>
          <t>Other</t>
        </is>
      </c>
      <c r="H12" s="23" t="inlineStr">
        <is>
          <t>Needs Review</t>
        </is>
      </c>
      <c r="I12" s="9">
        <f>IF(OR($A12="",COUNT($C12,$E12)&lt;2),"",IFERROR($C12*$E12,""))</f>
        <v/>
      </c>
      <c r="J12" s="10">
        <f>IF(OR($A12="",COUNT($C12,$F12)&lt;2),"",IFERROR($C12*$F12,""))</f>
        <v/>
      </c>
      <c r="K12" s="10">
        <f>IF($I12="","",IFERROR($I12*Assumptions!$B$4,""))</f>
        <v/>
      </c>
      <c r="L12" s="10">
        <f>IF(OR($A12="",$H12="",$H12="Excluded"),"",IF(COUNTA($J12:$K12)=0,"",IFERROR(SUM($J12:$K12)*(1+Assumptions!$B$5),"")))</f>
        <v/>
      </c>
    </row>
    <row r="13" ht="31" customHeight="1">
      <c r="A13" s="18" t="inlineStr">
        <is>
          <t>Electrical whip allowance</t>
        </is>
      </c>
      <c r="B13" s="18" t="inlineStr">
        <is>
          <t>Weather-resistant flexible whip, 6 ft</t>
        </is>
      </c>
      <c r="C13" s="22" t="n">
        <v>1</v>
      </c>
      <c r="D13" s="23" t="inlineStr">
        <is>
          <t>Each</t>
        </is>
      </c>
      <c r="E13" s="22" t="n">
        <v>0.75</v>
      </c>
      <c r="F13" s="24" t="n">
        <v>34</v>
      </c>
      <c r="G13" s="23" t="inlineStr">
        <is>
          <t>Other</t>
        </is>
      </c>
      <c r="H13" s="23" t="inlineStr">
        <is>
          <t>Needs Review</t>
        </is>
      </c>
      <c r="I13" s="25">
        <f>IF(OR($A13="",COUNT($C13,$E13)&lt;2),"",IFERROR($C13*$E13,""))</f>
        <v/>
      </c>
      <c r="J13" s="11">
        <f>IF(OR($A13="",COUNT($C13,$F13)&lt;2),"",IFERROR($C13*$F13,""))</f>
        <v/>
      </c>
      <c r="K13" s="11">
        <f>IF($I13="","",IFERROR($I13*Assumptions!$B$4,""))</f>
        <v/>
      </c>
      <c r="L13" s="11">
        <f>IF(OR($A13="",$H13="",$H13="Excluded"),"",IF(COUNTA($J13:$K13)=0,"",IFERROR(SUM($J13:$K13)*(1+Assumptions!$B$5),"")))</f>
        <v/>
      </c>
    </row>
    <row r="14" ht="31" customHeight="1">
      <c r="A14" s="18" t="inlineStr">
        <is>
          <t>Condensate drain materials</t>
        </is>
      </c>
      <c r="B14" s="18" t="inlineStr">
        <is>
          <t>PVC drain materials and fittings</t>
        </is>
      </c>
      <c r="C14" s="22" t="n">
        <v>20</v>
      </c>
      <c r="D14" s="23" t="inlineStr">
        <is>
          <t>ft</t>
        </is>
      </c>
      <c r="E14" s="22" t="n">
        <v>0.08</v>
      </c>
      <c r="F14" s="24" t="n">
        <v>3.75</v>
      </c>
      <c r="G14" s="23" t="inlineStr">
        <is>
          <t>Contractor</t>
        </is>
      </c>
      <c r="H14" s="23" t="inlineStr">
        <is>
          <t>Included</t>
        </is>
      </c>
      <c r="I14" s="9">
        <f>IF(OR($A14="",COUNT($C14,$E14)&lt;2),"",IFERROR($C14*$E14,""))</f>
        <v/>
      </c>
      <c r="J14" s="10">
        <f>IF(OR($A14="",COUNT($C14,$F14)&lt;2),"",IFERROR($C14*$F14,""))</f>
        <v/>
      </c>
      <c r="K14" s="10">
        <f>IF($I14="","",IFERROR($I14*Assumptions!$B$4,""))</f>
        <v/>
      </c>
      <c r="L14" s="10">
        <f>IF(OR($A14="",$H14="",$H14="Excluded"),"",IF(COUNTA($J14:$K14)=0,"",IFERROR(SUM($J14:$K14)*(1+Assumptions!$B$5),"")))</f>
        <v/>
      </c>
    </row>
    <row r="15" ht="31" customHeight="1">
      <c r="A15" s="18" t="inlineStr">
        <is>
          <t>Programmable thermostat</t>
        </is>
      </c>
      <c r="B15" s="18" t="inlineStr">
        <is>
          <t>Fictional BreezeDial T7 control</t>
        </is>
      </c>
      <c r="C15" s="22" t="n">
        <v>1</v>
      </c>
      <c r="D15" s="23" t="inlineStr">
        <is>
          <t>Each</t>
        </is>
      </c>
      <c r="E15" s="22" t="n">
        <v>1</v>
      </c>
      <c r="F15" s="24" t="n">
        <v>148</v>
      </c>
      <c r="G15" s="23" t="inlineStr">
        <is>
          <t>Contractor</t>
        </is>
      </c>
      <c r="H15" s="23" t="inlineStr">
        <is>
          <t>Optional</t>
        </is>
      </c>
      <c r="I15" s="25">
        <f>IF(OR($A15="",COUNT($C15,$E15)&lt;2),"",IFERROR($C15*$E15,""))</f>
        <v/>
      </c>
      <c r="J15" s="11">
        <f>IF(OR($A15="",COUNT($C15,$F15)&lt;2),"",IFERROR($C15*$F15,""))</f>
        <v/>
      </c>
      <c r="K15" s="11">
        <f>IF($I15="","",IFERROR($I15*Assumptions!$B$4,""))</f>
        <v/>
      </c>
      <c r="L15" s="11">
        <f>IF(OR($A15="",$H15="",$H15="Excluded"),"",IF(COUNTA($J15:$K15)=0,"",IFERROR(SUM($J15:$K15)*(1+Assumptions!$B$5),"")))</f>
        <v/>
      </c>
    </row>
    <row r="16" ht="31" customHeight="1">
      <c r="A16" s="18" t="inlineStr">
        <is>
          <t>Startup and operating checks</t>
        </is>
      </c>
      <c r="B16" s="18" t="inlineStr">
        <is>
          <t>Field startup, temperature checks, and estimate documentation</t>
        </is>
      </c>
      <c r="C16" s="22" t="n">
        <v>1</v>
      </c>
      <c r="D16" s="23" t="inlineStr">
        <is>
          <t>Lot</t>
        </is>
      </c>
      <c r="E16" s="22" t="n">
        <v>2.5</v>
      </c>
      <c r="F16" s="24" t="n">
        <v>0</v>
      </c>
      <c r="G16" s="23" t="inlineStr">
        <is>
          <t>Contractor</t>
        </is>
      </c>
      <c r="H16" s="23" t="inlineStr">
        <is>
          <t>Included</t>
        </is>
      </c>
      <c r="I16" s="9">
        <f>IF(OR($A16="",COUNT($C16,$E16)&lt;2),"",IFERROR($C16*$E16,""))</f>
        <v/>
      </c>
      <c r="J16" s="10">
        <f>IF(OR($A16="",COUNT($C16,$F16)&lt;2),"",IFERROR($C16*$F16,""))</f>
        <v/>
      </c>
      <c r="K16" s="10">
        <f>IF($I16="","",IFERROR($I16*Assumptions!$B$4,""))</f>
        <v/>
      </c>
      <c r="L16" s="10">
        <f>IF(OR($A16="",$H16="",$H16="Excluded"),"",IF(COUNTA($J16:$K16)=0,"",IFERROR(SUM($J16:$K16)*(1+Assumptions!$B$5),"")))</f>
        <v/>
      </c>
    </row>
    <row r="17" ht="31" customHeight="1">
      <c r="A17" s="18" t="inlineStr">
        <is>
          <t>Existing equipment haul-away</t>
        </is>
      </c>
      <c r="B17" s="18" t="inlineStr">
        <is>
          <t>Removal allowance if requested by customer</t>
        </is>
      </c>
      <c r="C17" s="22" t="n">
        <v>1</v>
      </c>
      <c r="D17" s="23" t="inlineStr">
        <is>
          <t>Lot</t>
        </is>
      </c>
      <c r="E17" s="22" t="n">
        <v>1.5</v>
      </c>
      <c r="F17" s="24" t="n">
        <v>65</v>
      </c>
      <c r="G17" s="23" t="inlineStr">
        <is>
          <t>Customer</t>
        </is>
      </c>
      <c r="H17" s="23" t="inlineStr">
        <is>
          <t>Excluded</t>
        </is>
      </c>
      <c r="I17" s="25">
        <f>IF(OR($A17="",COUNT($C17,$E17)&lt;2),"",IFERROR($C17*$E17,""))</f>
        <v/>
      </c>
      <c r="J17" s="11">
        <f>IF(OR($A17="",COUNT($C17,$F17)&lt;2),"",IFERROR($C17*$F17,""))</f>
        <v/>
      </c>
      <c r="K17" s="11">
        <f>IF($I17="","",IFERROR($I17*Assumptions!$B$4,""))</f>
        <v/>
      </c>
      <c r="L17" s="11">
        <f>IF(OR($A17="",$H17="",$H17="Excluded"),"",IF(COUNTA($J17:$K17)=0,"",IFERROR(SUM($J17:$K17)*(1+Assumptions!$B$5),"")))</f>
        <v/>
      </c>
    </row>
    <row r="18" ht="22" customHeight="1">
      <c r="A18" s="18" t="n"/>
      <c r="B18" s="18" t="n"/>
      <c r="C18" s="22" t="n"/>
      <c r="D18" s="23" t="n"/>
      <c r="E18" s="22" t="n"/>
      <c r="F18" s="24" t="n"/>
      <c r="G18" s="23" t="n"/>
      <c r="H18" s="23" t="n"/>
      <c r="I18" s="9">
        <f>IF(OR($A18="",COUNT($C18,$E18)&lt;2),"",IFERROR($C18*$E18,""))</f>
        <v/>
      </c>
      <c r="J18" s="10">
        <f>IF(OR($A18="",COUNT($C18,$F18)&lt;2),"",IFERROR($C18*$F18,""))</f>
        <v/>
      </c>
      <c r="K18" s="10">
        <f>IF($I18="","",IFERROR($I18*Assumptions!$B$4,""))</f>
        <v/>
      </c>
      <c r="L18" s="10">
        <f>IF(OR($A18="",$H18="",$H18="Excluded"),"",IF(COUNTA($J18:$K18)=0,"",IFERROR(SUM($J18:$K18)*(1+Assumptions!$B$5),"")))</f>
        <v/>
      </c>
    </row>
    <row r="19" ht="22" customHeight="1">
      <c r="A19" s="18" t="n"/>
      <c r="B19" s="18" t="n"/>
      <c r="C19" s="22" t="n"/>
      <c r="D19" s="23" t="n"/>
      <c r="E19" s="22" t="n"/>
      <c r="F19" s="24" t="n"/>
      <c r="G19" s="23" t="n"/>
      <c r="H19" s="23" t="n"/>
      <c r="I19" s="25">
        <f>IF(OR($A19="",COUNT($C19,$E19)&lt;2),"",IFERROR($C19*$E19,""))</f>
        <v/>
      </c>
      <c r="J19" s="11">
        <f>IF(OR($A19="",COUNT($C19,$F19)&lt;2),"",IFERROR($C19*$F19,""))</f>
        <v/>
      </c>
      <c r="K19" s="11">
        <f>IF($I19="","",IFERROR($I19*Assumptions!$B$4,""))</f>
        <v/>
      </c>
      <c r="L19" s="11">
        <f>IF(OR($A19="",$H19="",$H19="Excluded"),"",IF(COUNTA($J19:$K19)=0,"",IFERROR(SUM($J19:$K19)*(1+Assumptions!$B$5),"")))</f>
        <v/>
      </c>
    </row>
    <row r="20" ht="22" customHeight="1">
      <c r="A20" s="18" t="n"/>
      <c r="B20" s="18" t="n"/>
      <c r="C20" s="22" t="n"/>
      <c r="D20" s="23" t="n"/>
      <c r="E20" s="22" t="n"/>
      <c r="F20" s="24" t="n"/>
      <c r="G20" s="23" t="n"/>
      <c r="H20" s="23" t="n"/>
      <c r="I20" s="9">
        <f>IF(OR($A20="",COUNT($C20,$E20)&lt;2),"",IFERROR($C20*$E20,""))</f>
        <v/>
      </c>
      <c r="J20" s="10">
        <f>IF(OR($A20="",COUNT($C20,$F20)&lt;2),"",IFERROR($C20*$F20,""))</f>
        <v/>
      </c>
      <c r="K20" s="10">
        <f>IF($I20="","",IFERROR($I20*Assumptions!$B$4,""))</f>
        <v/>
      </c>
      <c r="L20" s="10">
        <f>IF(OR($A20="",$H20="",$H20="Excluded"),"",IF(COUNTA($J20:$K20)=0,"",IFERROR(SUM($J20:$K20)*(1+Assumptions!$B$5),"")))</f>
        <v/>
      </c>
    </row>
    <row r="21" ht="22" customHeight="1">
      <c r="A21" s="18" t="n"/>
      <c r="B21" s="18" t="n"/>
      <c r="C21" s="22" t="n"/>
      <c r="D21" s="23" t="n"/>
      <c r="E21" s="22" t="n"/>
      <c r="F21" s="24" t="n"/>
      <c r="G21" s="23" t="n"/>
      <c r="H21" s="23" t="n"/>
      <c r="I21" s="25">
        <f>IF(OR($A21="",COUNT($C21,$E21)&lt;2),"",IFERROR($C21*$E21,""))</f>
        <v/>
      </c>
      <c r="J21" s="11">
        <f>IF(OR($A21="",COUNT($C21,$F21)&lt;2),"",IFERROR($C21*$F21,""))</f>
        <v/>
      </c>
      <c r="K21" s="11">
        <f>IF($I21="","",IFERROR($I21*Assumptions!$B$4,""))</f>
        <v/>
      </c>
      <c r="L21" s="11">
        <f>IF(OR($A21="",$H21="",$H21="Excluded"),"",IF(COUNTA($J21:$K21)=0,"",IFERROR(SUM($J21:$K21)*(1+Assumptions!$B$5),"")))</f>
        <v/>
      </c>
    </row>
    <row r="22" ht="22" customHeight="1">
      <c r="A22" s="18" t="n"/>
      <c r="B22" s="18" t="n"/>
      <c r="C22" s="22" t="n"/>
      <c r="D22" s="23" t="n"/>
      <c r="E22" s="22" t="n"/>
      <c r="F22" s="24" t="n"/>
      <c r="G22" s="23" t="n"/>
      <c r="H22" s="23" t="n"/>
      <c r="I22" s="9">
        <f>IF(OR($A22="",COUNT($C22,$E22)&lt;2),"",IFERROR($C22*$E22,""))</f>
        <v/>
      </c>
      <c r="J22" s="10">
        <f>IF(OR($A22="",COUNT($C22,$F22)&lt;2),"",IFERROR($C22*$F22,""))</f>
        <v/>
      </c>
      <c r="K22" s="10">
        <f>IF($I22="","",IFERROR($I22*Assumptions!$B$4,""))</f>
        <v/>
      </c>
      <c r="L22" s="10">
        <f>IF(OR($A22="",$H22="",$H22="Excluded"),"",IF(COUNTA($J22:$K22)=0,"",IFERROR(SUM($J22:$K22)*(1+Assumptions!$B$5),"")))</f>
        <v/>
      </c>
    </row>
    <row r="23" ht="22" customHeight="1">
      <c r="A23" s="18" t="n"/>
      <c r="B23" s="18" t="n"/>
      <c r="C23" s="22" t="n"/>
      <c r="D23" s="23" t="n"/>
      <c r="E23" s="22" t="n"/>
      <c r="F23" s="24" t="n"/>
      <c r="G23" s="23" t="n"/>
      <c r="H23" s="23" t="n"/>
      <c r="I23" s="25">
        <f>IF(OR($A23="",COUNT($C23,$E23)&lt;2),"",IFERROR($C23*$E23,""))</f>
        <v/>
      </c>
      <c r="J23" s="11">
        <f>IF(OR($A23="",COUNT($C23,$F23)&lt;2),"",IFERROR($C23*$F23,""))</f>
        <v/>
      </c>
      <c r="K23" s="11">
        <f>IF($I23="","",IFERROR($I23*Assumptions!$B$4,""))</f>
        <v/>
      </c>
      <c r="L23" s="11">
        <f>IF(OR($A23="",$H23="",$H23="Excluded"),"",IF(COUNTA($J23:$K23)=0,"",IFERROR(SUM($J23:$K23)*(1+Assumptions!$B$5),"")))</f>
        <v/>
      </c>
    </row>
    <row r="24" ht="22" customHeight="1">
      <c r="A24" s="18" t="n"/>
      <c r="B24" s="18" t="n"/>
      <c r="C24" s="22" t="n"/>
      <c r="D24" s="23" t="n"/>
      <c r="E24" s="22" t="n"/>
      <c r="F24" s="24" t="n"/>
      <c r="G24" s="23" t="n"/>
      <c r="H24" s="23" t="n"/>
      <c r="I24" s="9">
        <f>IF(OR($A24="",COUNT($C24,$E24)&lt;2),"",IFERROR($C24*$E24,""))</f>
        <v/>
      </c>
      <c r="J24" s="10">
        <f>IF(OR($A24="",COUNT($C24,$F24)&lt;2),"",IFERROR($C24*$F24,""))</f>
        <v/>
      </c>
      <c r="K24" s="10">
        <f>IF($I24="","",IFERROR($I24*Assumptions!$B$4,""))</f>
        <v/>
      </c>
      <c r="L24" s="10">
        <f>IF(OR($A24="",$H24="",$H24="Excluded"),"",IF(COUNTA($J24:$K24)=0,"",IFERROR(SUM($J24:$K24)*(1+Assumptions!$B$5),"")))</f>
        <v/>
      </c>
    </row>
    <row r="25" ht="22" customHeight="1">
      <c r="A25" s="18" t="n"/>
      <c r="B25" s="18" t="n"/>
      <c r="C25" s="22" t="n"/>
      <c r="D25" s="23" t="n"/>
      <c r="E25" s="22" t="n"/>
      <c r="F25" s="24" t="n"/>
      <c r="G25" s="23" t="n"/>
      <c r="H25" s="23" t="n"/>
      <c r="I25" s="25">
        <f>IF(OR($A25="",COUNT($C25,$E25)&lt;2),"",IFERROR($C25*$E25,""))</f>
        <v/>
      </c>
      <c r="J25" s="11">
        <f>IF(OR($A25="",COUNT($C25,$F25)&lt;2),"",IFERROR($C25*$F25,""))</f>
        <v/>
      </c>
      <c r="K25" s="11">
        <f>IF($I25="","",IFERROR($I25*Assumptions!$B$4,""))</f>
        <v/>
      </c>
      <c r="L25" s="11">
        <f>IF(OR($A25="",$H25="",$H25="Excluded"),"",IF(COUNTA($J25:$K25)=0,"",IFERROR(SUM($J25:$K25)*(1+Assumptions!$B$5),"")))</f>
        <v/>
      </c>
    </row>
    <row r="26" ht="22" customHeight="1">
      <c r="A26" s="18" t="n"/>
      <c r="B26" s="18" t="n"/>
      <c r="C26" s="22" t="n"/>
      <c r="D26" s="23" t="n"/>
      <c r="E26" s="22" t="n"/>
      <c r="F26" s="24" t="n"/>
      <c r="G26" s="23" t="n"/>
      <c r="H26" s="23" t="n"/>
      <c r="I26" s="9">
        <f>IF(OR($A26="",COUNT($C26,$E26)&lt;2),"",IFERROR($C26*$E26,""))</f>
        <v/>
      </c>
      <c r="J26" s="10">
        <f>IF(OR($A26="",COUNT($C26,$F26)&lt;2),"",IFERROR($C26*$F26,""))</f>
        <v/>
      </c>
      <c r="K26" s="10">
        <f>IF($I26="","",IFERROR($I26*Assumptions!$B$4,""))</f>
        <v/>
      </c>
      <c r="L26" s="10">
        <f>IF(OR($A26="",$H26="",$H26="Excluded"),"",IF(COUNTA($J26:$K26)=0,"",IFERROR(SUM($J26:$K26)*(1+Assumptions!$B$5),"")))</f>
        <v/>
      </c>
    </row>
    <row r="27" ht="22" customHeight="1">
      <c r="A27" s="18" t="n"/>
      <c r="B27" s="18" t="n"/>
      <c r="C27" s="22" t="n"/>
      <c r="D27" s="23" t="n"/>
      <c r="E27" s="22" t="n"/>
      <c r="F27" s="24" t="n"/>
      <c r="G27" s="23" t="n"/>
      <c r="H27" s="23" t="n"/>
      <c r="I27" s="25">
        <f>IF(OR($A27="",COUNT($C27,$E27)&lt;2),"",IFERROR($C27*$E27,""))</f>
        <v/>
      </c>
      <c r="J27" s="11">
        <f>IF(OR($A27="",COUNT($C27,$F27)&lt;2),"",IFERROR($C27*$F27,""))</f>
        <v/>
      </c>
      <c r="K27" s="11">
        <f>IF($I27="","",IFERROR($I27*Assumptions!$B$4,""))</f>
        <v/>
      </c>
      <c r="L27" s="11">
        <f>IF(OR($A27="",$H27="",$H27="Excluded"),"",IF(COUNTA($J27:$K27)=0,"",IFERROR(SUM($J27:$K27)*(1+Assumptions!$B$5),"")))</f>
        <v/>
      </c>
    </row>
    <row r="28" ht="22" customHeight="1">
      <c r="A28" s="18" t="n"/>
      <c r="B28" s="18" t="n"/>
      <c r="C28" s="22" t="n"/>
      <c r="D28" s="23" t="n"/>
      <c r="E28" s="22" t="n"/>
      <c r="F28" s="24" t="n"/>
      <c r="G28" s="23" t="n"/>
      <c r="H28" s="23" t="n"/>
      <c r="I28" s="9">
        <f>IF(OR($A28="",COUNT($C28,$E28)&lt;2),"",IFERROR($C28*$E28,""))</f>
        <v/>
      </c>
      <c r="J28" s="10">
        <f>IF(OR($A28="",COUNT($C28,$F28)&lt;2),"",IFERROR($C28*$F28,""))</f>
        <v/>
      </c>
      <c r="K28" s="10">
        <f>IF($I28="","",IFERROR($I28*Assumptions!$B$4,""))</f>
        <v/>
      </c>
      <c r="L28" s="10">
        <f>IF(OR($A28="",$H28="",$H28="Excluded"),"",IF(COUNTA($J28:$K28)=0,"",IFERROR(SUM($J28:$K28)*(1+Assumptions!$B$5),"")))</f>
        <v/>
      </c>
    </row>
    <row r="29" ht="22" customHeight="1">
      <c r="A29" s="18" t="n"/>
      <c r="B29" s="18" t="n"/>
      <c r="C29" s="22" t="n"/>
      <c r="D29" s="23" t="n"/>
      <c r="E29" s="22" t="n"/>
      <c r="F29" s="24" t="n"/>
      <c r="G29" s="23" t="n"/>
      <c r="H29" s="23" t="n"/>
      <c r="I29" s="25">
        <f>IF(OR($A29="",COUNT($C29,$E29)&lt;2),"",IFERROR($C29*$E29,""))</f>
        <v/>
      </c>
      <c r="J29" s="11">
        <f>IF(OR($A29="",COUNT($C29,$F29)&lt;2),"",IFERROR($C29*$F29,""))</f>
        <v/>
      </c>
      <c r="K29" s="11">
        <f>IF($I29="","",IFERROR($I29*Assumptions!$B$4,""))</f>
        <v/>
      </c>
      <c r="L29" s="11">
        <f>IF(OR($A29="",$H29="",$H29="Excluded"),"",IF(COUNTA($J29:$K29)=0,"",IFERROR(SUM($J29:$K29)*(1+Assumptions!$B$5),"")))</f>
        <v/>
      </c>
    </row>
    <row r="30" ht="22" customHeight="1">
      <c r="A30" s="18" t="n"/>
      <c r="B30" s="18" t="n"/>
      <c r="C30" s="22" t="n"/>
      <c r="D30" s="23" t="n"/>
      <c r="E30" s="22" t="n"/>
      <c r="F30" s="24" t="n"/>
      <c r="G30" s="23" t="n"/>
      <c r="H30" s="23" t="n"/>
      <c r="I30" s="9">
        <f>IF(OR($A30="",COUNT($C30,$E30)&lt;2),"",IFERROR($C30*$E30,""))</f>
        <v/>
      </c>
      <c r="J30" s="10">
        <f>IF(OR($A30="",COUNT($C30,$F30)&lt;2),"",IFERROR($C30*$F30,""))</f>
        <v/>
      </c>
      <c r="K30" s="10">
        <f>IF($I30="","",IFERROR($I30*Assumptions!$B$4,""))</f>
        <v/>
      </c>
      <c r="L30" s="10">
        <f>IF(OR($A30="",$H30="",$H30="Excluded"),"",IF(COUNTA($J30:$K30)=0,"",IFERROR(SUM($J30:$K30)*(1+Assumptions!$B$5),"")))</f>
        <v/>
      </c>
    </row>
    <row r="31" ht="22" customHeight="1">
      <c r="A31" s="18" t="n"/>
      <c r="B31" s="18" t="n"/>
      <c r="C31" s="22" t="n"/>
      <c r="D31" s="23" t="n"/>
      <c r="E31" s="22" t="n"/>
      <c r="F31" s="24" t="n"/>
      <c r="G31" s="23" t="n"/>
      <c r="H31" s="23" t="n"/>
      <c r="I31" s="25">
        <f>IF(OR($A31="",COUNT($C31,$E31)&lt;2),"",IFERROR($C31*$E31,""))</f>
        <v/>
      </c>
      <c r="J31" s="11">
        <f>IF(OR($A31="",COUNT($C31,$F31)&lt;2),"",IFERROR($C31*$F31,""))</f>
        <v/>
      </c>
      <c r="K31" s="11">
        <f>IF($I31="","",IFERROR($I31*Assumptions!$B$4,""))</f>
        <v/>
      </c>
      <c r="L31" s="11">
        <f>IF(OR($A31="",$H31="",$H31="Excluded"),"",IF(COUNTA($J31:$K31)=0,"",IFERROR(SUM($J31:$K31)*(1+Assumptions!$B$5),"")))</f>
        <v/>
      </c>
    </row>
    <row r="32" ht="22" customHeight="1">
      <c r="A32" s="18" t="n"/>
      <c r="B32" s="18" t="n"/>
      <c r="C32" s="22" t="n"/>
      <c r="D32" s="23" t="n"/>
      <c r="E32" s="22" t="n"/>
      <c r="F32" s="24" t="n"/>
      <c r="G32" s="23" t="n"/>
      <c r="H32" s="23" t="n"/>
      <c r="I32" s="9">
        <f>IF(OR($A32="",COUNT($C32,$E32)&lt;2),"",IFERROR($C32*$E32,""))</f>
        <v/>
      </c>
      <c r="J32" s="10">
        <f>IF(OR($A32="",COUNT($C32,$F32)&lt;2),"",IFERROR($C32*$F32,""))</f>
        <v/>
      </c>
      <c r="K32" s="10">
        <f>IF($I32="","",IFERROR($I32*Assumptions!$B$4,""))</f>
        <v/>
      </c>
      <c r="L32" s="10">
        <f>IF(OR($A32="",$H32="",$H32="Excluded"),"",IF(COUNTA($J32:$K32)=0,"",IFERROR(SUM($J32:$K32)*(1+Assumptions!$B$5),"")))</f>
        <v/>
      </c>
    </row>
    <row r="33" ht="22" customHeight="1">
      <c r="A33" s="18" t="n"/>
      <c r="B33" s="18" t="n"/>
      <c r="C33" s="22" t="n"/>
      <c r="D33" s="23" t="n"/>
      <c r="E33" s="22" t="n"/>
      <c r="F33" s="24" t="n"/>
      <c r="G33" s="23" t="n"/>
      <c r="H33" s="23" t="n"/>
      <c r="I33" s="25">
        <f>IF(OR($A33="",COUNT($C33,$E33)&lt;2),"",IFERROR($C33*$E33,""))</f>
        <v/>
      </c>
      <c r="J33" s="11">
        <f>IF(OR($A33="",COUNT($C33,$F33)&lt;2),"",IFERROR($C33*$F33,""))</f>
        <v/>
      </c>
      <c r="K33" s="11">
        <f>IF($I33="","",IFERROR($I33*Assumptions!$B$4,""))</f>
        <v/>
      </c>
      <c r="L33" s="11">
        <f>IF(OR($A33="",$H33="",$H33="Excluded"),"",IF(COUNTA($J33:$K33)=0,"",IFERROR(SUM($J33:$K33)*(1+Assumptions!$B$5),"")))</f>
        <v/>
      </c>
    </row>
    <row r="34" ht="22" customHeight="1">
      <c r="A34" s="18" t="n"/>
      <c r="B34" s="18" t="n"/>
      <c r="C34" s="22" t="n"/>
      <c r="D34" s="23" t="n"/>
      <c r="E34" s="22" t="n"/>
      <c r="F34" s="24" t="n"/>
      <c r="G34" s="23" t="n"/>
      <c r="H34" s="23" t="n"/>
      <c r="I34" s="9">
        <f>IF(OR($A34="",COUNT($C34,$E34)&lt;2),"",IFERROR($C34*$E34,""))</f>
        <v/>
      </c>
      <c r="J34" s="10">
        <f>IF(OR($A34="",COUNT($C34,$F34)&lt;2),"",IFERROR($C34*$F34,""))</f>
        <v/>
      </c>
      <c r="K34" s="10">
        <f>IF($I34="","",IFERROR($I34*Assumptions!$B$4,""))</f>
        <v/>
      </c>
      <c r="L34" s="10">
        <f>IF(OR($A34="",$H34="",$H34="Excluded"),"",IF(COUNTA($J34:$K34)=0,"",IFERROR(SUM($J34:$K34)*(1+Assumptions!$B$5),"")))</f>
        <v/>
      </c>
    </row>
    <row r="35" ht="22" customHeight="1">
      <c r="A35" s="18" t="n"/>
      <c r="B35" s="18" t="n"/>
      <c r="C35" s="22" t="n"/>
      <c r="D35" s="23" t="n"/>
      <c r="E35" s="22" t="n"/>
      <c r="F35" s="24" t="n"/>
      <c r="G35" s="23" t="n"/>
      <c r="H35" s="23" t="n"/>
      <c r="I35" s="25">
        <f>IF(OR($A35="",COUNT($C35,$E35)&lt;2),"",IFERROR($C35*$E35,""))</f>
        <v/>
      </c>
      <c r="J35" s="11">
        <f>IF(OR($A35="",COUNT($C35,$F35)&lt;2),"",IFERROR($C35*$F35,""))</f>
        <v/>
      </c>
      <c r="K35" s="11">
        <f>IF($I35="","",IFERROR($I35*Assumptions!$B$4,""))</f>
        <v/>
      </c>
      <c r="L35" s="11">
        <f>IF(OR($A35="",$H35="",$H35="Excluded"),"",IF(COUNTA($J35:$K35)=0,"",IFERROR(SUM($J35:$K35)*(1+Assumptions!$B$5),"")))</f>
        <v/>
      </c>
    </row>
    <row r="36" ht="22" customHeight="1">
      <c r="A36" s="18" t="n"/>
      <c r="B36" s="18" t="n"/>
      <c r="C36" s="22" t="n"/>
      <c r="D36" s="23" t="n"/>
      <c r="E36" s="22" t="n"/>
      <c r="F36" s="24" t="n"/>
      <c r="G36" s="23" t="n"/>
      <c r="H36" s="23" t="n"/>
      <c r="I36" s="9">
        <f>IF(OR($A36="",COUNT($C36,$E36)&lt;2),"",IFERROR($C36*$E36,""))</f>
        <v/>
      </c>
      <c r="J36" s="10">
        <f>IF(OR($A36="",COUNT($C36,$F36)&lt;2),"",IFERROR($C36*$F36,""))</f>
        <v/>
      </c>
      <c r="K36" s="10">
        <f>IF($I36="","",IFERROR($I36*Assumptions!$B$4,""))</f>
        <v/>
      </c>
      <c r="L36" s="10">
        <f>IF(OR($A36="",$H36="",$H36="Excluded"),"",IF(COUNTA($J36:$K36)=0,"",IFERROR(SUM($J36:$K36)*(1+Assumptions!$B$5),"")))</f>
        <v/>
      </c>
    </row>
    <row r="37" ht="22" customHeight="1">
      <c r="A37" s="18" t="n"/>
      <c r="B37" s="18" t="n"/>
      <c r="C37" s="22" t="n"/>
      <c r="D37" s="23" t="n"/>
      <c r="E37" s="22" t="n"/>
      <c r="F37" s="24" t="n"/>
      <c r="G37" s="23" t="n"/>
      <c r="H37" s="23" t="n"/>
      <c r="I37" s="25">
        <f>IF(OR($A37="",COUNT($C37,$E37)&lt;2),"",IFERROR($C37*$E37,""))</f>
        <v/>
      </c>
      <c r="J37" s="11">
        <f>IF(OR($A37="",COUNT($C37,$F37)&lt;2),"",IFERROR($C37*$F37,""))</f>
        <v/>
      </c>
      <c r="K37" s="11">
        <f>IF($I37="","",IFERROR($I37*Assumptions!$B$4,""))</f>
        <v/>
      </c>
      <c r="L37" s="11">
        <f>IF(OR($A37="",$H37="",$H37="Excluded"),"",IF(COUNTA($J37:$K37)=0,"",IFERROR(SUM($J37:$K37)*(1+Assumptions!$B$5),"")))</f>
        <v/>
      </c>
    </row>
    <row r="38" ht="22" customHeight="1">
      <c r="A38" s="18" t="n"/>
      <c r="B38" s="18" t="n"/>
      <c r="C38" s="22" t="n"/>
      <c r="D38" s="23" t="n"/>
      <c r="E38" s="22" t="n"/>
      <c r="F38" s="24" t="n"/>
      <c r="G38" s="23" t="n"/>
      <c r="H38" s="23" t="n"/>
      <c r="I38" s="9">
        <f>IF(OR($A38="",COUNT($C38,$E38)&lt;2),"",IFERROR($C38*$E38,""))</f>
        <v/>
      </c>
      <c r="J38" s="10">
        <f>IF(OR($A38="",COUNT($C38,$F38)&lt;2),"",IFERROR($C38*$F38,""))</f>
        <v/>
      </c>
      <c r="K38" s="10">
        <f>IF($I38="","",IFERROR($I38*Assumptions!$B$4,""))</f>
        <v/>
      </c>
      <c r="L38" s="10">
        <f>IF(OR($A38="",$H38="",$H38="Excluded"),"",IF(COUNTA($J38:$K38)=0,"",IFERROR(SUM($J38:$K38)*(1+Assumptions!$B$5),"")))</f>
        <v/>
      </c>
    </row>
    <row r="39" ht="22" customHeight="1">
      <c r="A39" s="18" t="n"/>
      <c r="B39" s="18" t="n"/>
      <c r="C39" s="22" t="n"/>
      <c r="D39" s="23" t="n"/>
      <c r="E39" s="22" t="n"/>
      <c r="F39" s="24" t="n"/>
      <c r="G39" s="23" t="n"/>
      <c r="H39" s="23" t="n"/>
      <c r="I39" s="25">
        <f>IF(OR($A39="",COUNT($C39,$E39)&lt;2),"",IFERROR($C39*$E39,""))</f>
        <v/>
      </c>
      <c r="J39" s="11">
        <f>IF(OR($A39="",COUNT($C39,$F39)&lt;2),"",IFERROR($C39*$F39,""))</f>
        <v/>
      </c>
      <c r="K39" s="11">
        <f>IF($I39="","",IFERROR($I39*Assumptions!$B$4,""))</f>
        <v/>
      </c>
      <c r="L39" s="11">
        <f>IF(OR($A39="",$H39="",$H39="Excluded"),"",IF(COUNTA($J39:$K39)=0,"",IFERROR(SUM($J39:$K39)*(1+Assumptions!$B$5),"")))</f>
        <v/>
      </c>
    </row>
    <row r="40" ht="22" customHeight="1">
      <c r="A40" s="18" t="n"/>
      <c r="B40" s="18" t="n"/>
      <c r="C40" s="22" t="n"/>
      <c r="D40" s="23" t="n"/>
      <c r="E40" s="22" t="n"/>
      <c r="F40" s="24" t="n"/>
      <c r="G40" s="23" t="n"/>
      <c r="H40" s="23" t="n"/>
      <c r="I40" s="9">
        <f>IF(OR($A40="",COUNT($C40,$E40)&lt;2),"",IFERROR($C40*$E40,""))</f>
        <v/>
      </c>
      <c r="J40" s="10">
        <f>IF(OR($A40="",COUNT($C40,$F40)&lt;2),"",IFERROR($C40*$F40,""))</f>
        <v/>
      </c>
      <c r="K40" s="10">
        <f>IF($I40="","",IFERROR($I40*Assumptions!$B$4,""))</f>
        <v/>
      </c>
      <c r="L40" s="10">
        <f>IF(OR($A40="",$H40="",$H40="Excluded"),"",IF(COUNTA($J40:$K40)=0,"",IFERROR(SUM($J40:$K40)*(1+Assumptions!$B$5),"")))</f>
        <v/>
      </c>
    </row>
    <row r="41" ht="22" customHeight="1">
      <c r="A41" s="18" t="n"/>
      <c r="B41" s="18" t="n"/>
      <c r="C41" s="22" t="n"/>
      <c r="D41" s="23" t="n"/>
      <c r="E41" s="22" t="n"/>
      <c r="F41" s="24" t="n"/>
      <c r="G41" s="23" t="n"/>
      <c r="H41" s="23" t="n"/>
      <c r="I41" s="25">
        <f>IF(OR($A41="",COUNT($C41,$E41)&lt;2),"",IFERROR($C41*$E41,""))</f>
        <v/>
      </c>
      <c r="J41" s="11">
        <f>IF(OR($A41="",COUNT($C41,$F41)&lt;2),"",IFERROR($C41*$F41,""))</f>
        <v/>
      </c>
      <c r="K41" s="11">
        <f>IF($I41="","",IFERROR($I41*Assumptions!$B$4,""))</f>
        <v/>
      </c>
      <c r="L41" s="11">
        <f>IF(OR($A41="",$H41="",$H41="Excluded"),"",IF(COUNTA($J41:$K41)=0,"",IFERROR(SUM($J41:$K41)*(1+Assumptions!$B$5),"")))</f>
        <v/>
      </c>
    </row>
    <row r="42" ht="22" customHeight="1">
      <c r="A42" s="18" t="n"/>
      <c r="B42" s="18" t="n"/>
      <c r="C42" s="22" t="n"/>
      <c r="D42" s="23" t="n"/>
      <c r="E42" s="22" t="n"/>
      <c r="F42" s="24" t="n"/>
      <c r="G42" s="23" t="n"/>
      <c r="H42" s="23" t="n"/>
      <c r="I42" s="9">
        <f>IF(OR($A42="",COUNT($C42,$E42)&lt;2),"",IFERROR($C42*$E42,""))</f>
        <v/>
      </c>
      <c r="J42" s="10">
        <f>IF(OR($A42="",COUNT($C42,$F42)&lt;2),"",IFERROR($C42*$F42,""))</f>
        <v/>
      </c>
      <c r="K42" s="10">
        <f>IF($I42="","",IFERROR($I42*Assumptions!$B$4,""))</f>
        <v/>
      </c>
      <c r="L42" s="10">
        <f>IF(OR($A42="",$H42="",$H42="Excluded"),"",IF(COUNTA($J42:$K42)=0,"",IFERROR(SUM($J42:$K42)*(1+Assumptions!$B$5),"")))</f>
        <v/>
      </c>
    </row>
    <row r="43" ht="22" customHeight="1">
      <c r="A43" s="18" t="n"/>
      <c r="B43" s="18" t="n"/>
      <c r="C43" s="22" t="n"/>
      <c r="D43" s="23" t="n"/>
      <c r="E43" s="22" t="n"/>
      <c r="F43" s="24" t="n"/>
      <c r="G43" s="23" t="n"/>
      <c r="H43" s="23" t="n"/>
      <c r="I43" s="25">
        <f>IF(OR($A43="",COUNT($C43,$E43)&lt;2),"",IFERROR($C43*$E43,""))</f>
        <v/>
      </c>
      <c r="J43" s="11">
        <f>IF(OR($A43="",COUNT($C43,$F43)&lt;2),"",IFERROR($C43*$F43,""))</f>
        <v/>
      </c>
      <c r="K43" s="11">
        <f>IF($I43="","",IFERROR($I43*Assumptions!$B$4,""))</f>
        <v/>
      </c>
      <c r="L43" s="11">
        <f>IF(OR($A43="",$H43="",$H43="Excluded"),"",IF(COUNTA($J43:$K43)=0,"",IFERROR(SUM($J43:$K43)*(1+Assumptions!$B$5),"")))</f>
        <v/>
      </c>
    </row>
    <row r="44" ht="22" customHeight="1">
      <c r="A44" s="18" t="n"/>
      <c r="B44" s="18" t="n"/>
      <c r="C44" s="22" t="n"/>
      <c r="D44" s="23" t="n"/>
      <c r="E44" s="22" t="n"/>
      <c r="F44" s="24" t="n"/>
      <c r="G44" s="23" t="n"/>
      <c r="H44" s="23" t="n"/>
      <c r="I44" s="9">
        <f>IF(OR($A44="",COUNT($C44,$E44)&lt;2),"",IFERROR($C44*$E44,""))</f>
        <v/>
      </c>
      <c r="J44" s="10">
        <f>IF(OR($A44="",COUNT($C44,$F44)&lt;2),"",IFERROR($C44*$F44,""))</f>
        <v/>
      </c>
      <c r="K44" s="10">
        <f>IF($I44="","",IFERROR($I44*Assumptions!$B$4,""))</f>
        <v/>
      </c>
      <c r="L44" s="10">
        <f>IF(OR($A44="",$H44="",$H44="Excluded"),"",IF(COUNTA($J44:$K44)=0,"",IFERROR(SUM($J44:$K44)*(1+Assumptions!$B$5),"")))</f>
        <v/>
      </c>
    </row>
    <row r="45" ht="22" customHeight="1">
      <c r="A45" s="18" t="n"/>
      <c r="B45" s="18" t="n"/>
      <c r="C45" s="22" t="n"/>
      <c r="D45" s="23" t="n"/>
      <c r="E45" s="22" t="n"/>
      <c r="F45" s="24" t="n"/>
      <c r="G45" s="23" t="n"/>
      <c r="H45" s="23" t="n"/>
      <c r="I45" s="25">
        <f>IF(OR($A45="",COUNT($C45,$E45)&lt;2),"",IFERROR($C45*$E45,""))</f>
        <v/>
      </c>
      <c r="J45" s="11">
        <f>IF(OR($A45="",COUNT($C45,$F45)&lt;2),"",IFERROR($C45*$F45,""))</f>
        <v/>
      </c>
      <c r="K45" s="11">
        <f>IF($I45="","",IFERROR($I45*Assumptions!$B$4,""))</f>
        <v/>
      </c>
      <c r="L45" s="11">
        <f>IF(OR($A45="",$H45="",$H45="Excluded"),"",IF(COUNTA($J45:$K45)=0,"",IFERROR(SUM($J45:$K45)*(1+Assumptions!$B$5),"")))</f>
        <v/>
      </c>
    </row>
    <row r="46" ht="22" customHeight="1">
      <c r="A46" s="18" t="n"/>
      <c r="B46" s="18" t="n"/>
      <c r="C46" s="22" t="n"/>
      <c r="D46" s="23" t="n"/>
      <c r="E46" s="22" t="n"/>
      <c r="F46" s="24" t="n"/>
      <c r="G46" s="23" t="n"/>
      <c r="H46" s="23" t="n"/>
      <c r="I46" s="9">
        <f>IF(OR($A46="",COUNT($C46,$E46)&lt;2),"",IFERROR($C46*$E46,""))</f>
        <v/>
      </c>
      <c r="J46" s="10">
        <f>IF(OR($A46="",COUNT($C46,$F46)&lt;2),"",IFERROR($C46*$F46,""))</f>
        <v/>
      </c>
      <c r="K46" s="10">
        <f>IF($I46="","",IFERROR($I46*Assumptions!$B$4,""))</f>
        <v/>
      </c>
      <c r="L46" s="10">
        <f>IF(OR($A46="",$H46="",$H46="Excluded"),"",IF(COUNTA($J46:$K46)=0,"",IFERROR(SUM($J46:$K46)*(1+Assumptions!$B$5),"")))</f>
        <v/>
      </c>
    </row>
    <row r="47" ht="22" customHeight="1">
      <c r="A47" s="18" t="n"/>
      <c r="B47" s="18" t="n"/>
      <c r="C47" s="22" t="n"/>
      <c r="D47" s="23" t="n"/>
      <c r="E47" s="22" t="n"/>
      <c r="F47" s="24" t="n"/>
      <c r="G47" s="23" t="n"/>
      <c r="H47" s="23" t="n"/>
      <c r="I47" s="25">
        <f>IF(OR($A47="",COUNT($C47,$E47)&lt;2),"",IFERROR($C47*$E47,""))</f>
        <v/>
      </c>
      <c r="J47" s="11">
        <f>IF(OR($A47="",COUNT($C47,$F47)&lt;2),"",IFERROR($C47*$F47,""))</f>
        <v/>
      </c>
      <c r="K47" s="11">
        <f>IF($I47="","",IFERROR($I47*Assumptions!$B$4,""))</f>
        <v/>
      </c>
      <c r="L47" s="11">
        <f>IF(OR($A47="",$H47="",$H47="Excluded"),"",IF(COUNTA($J47:$K47)=0,"",IFERROR(SUM($J47:$K47)*(1+Assumptions!$B$5),"")))</f>
        <v/>
      </c>
    </row>
    <row r="48" ht="22" customHeight="1">
      <c r="A48" s="18" t="n"/>
      <c r="B48" s="18" t="n"/>
      <c r="C48" s="22" t="n"/>
      <c r="D48" s="23" t="n"/>
      <c r="E48" s="22" t="n"/>
      <c r="F48" s="24" t="n"/>
      <c r="G48" s="23" t="n"/>
      <c r="H48" s="23" t="n"/>
      <c r="I48" s="9">
        <f>IF(OR($A48="",COUNT($C48,$E48)&lt;2),"",IFERROR($C48*$E48,""))</f>
        <v/>
      </c>
      <c r="J48" s="10">
        <f>IF(OR($A48="",COUNT($C48,$F48)&lt;2),"",IFERROR($C48*$F48,""))</f>
        <v/>
      </c>
      <c r="K48" s="10">
        <f>IF($I48="","",IFERROR($I48*Assumptions!$B$4,""))</f>
        <v/>
      </c>
      <c r="L48" s="10">
        <f>IF(OR($A48="",$H48="",$H48="Excluded"),"",IF(COUNTA($J48:$K48)=0,"",IFERROR(SUM($J48:$K48)*(1+Assumptions!$B$5),"")))</f>
        <v/>
      </c>
    </row>
    <row r="49" ht="22" customHeight="1">
      <c r="A49" s="18" t="n"/>
      <c r="B49" s="18" t="n"/>
      <c r="C49" s="22" t="n"/>
      <c r="D49" s="23" t="n"/>
      <c r="E49" s="22" t="n"/>
      <c r="F49" s="24" t="n"/>
      <c r="G49" s="23" t="n"/>
      <c r="H49" s="23" t="n"/>
      <c r="I49" s="25">
        <f>IF(OR($A49="",COUNT($C49,$E49)&lt;2),"",IFERROR($C49*$E49,""))</f>
        <v/>
      </c>
      <c r="J49" s="11">
        <f>IF(OR($A49="",COUNT($C49,$F49)&lt;2),"",IFERROR($C49*$F49,""))</f>
        <v/>
      </c>
      <c r="K49" s="11">
        <f>IF($I49="","",IFERROR($I49*Assumptions!$B$4,""))</f>
        <v/>
      </c>
      <c r="L49" s="11">
        <f>IF(OR($A49="",$H49="",$H49="Excluded"),"",IF(COUNTA($J49:$K49)=0,"",IFERROR(SUM($J49:$K49)*(1+Assumptions!$B$5),"")))</f>
        <v/>
      </c>
    </row>
    <row r="50" ht="22" customHeight="1">
      <c r="A50" s="18" t="n"/>
      <c r="B50" s="18" t="n"/>
      <c r="C50" s="22" t="n"/>
      <c r="D50" s="23" t="n"/>
      <c r="E50" s="22" t="n"/>
      <c r="F50" s="24" t="n"/>
      <c r="G50" s="23" t="n"/>
      <c r="H50" s="23" t="n"/>
      <c r="I50" s="9">
        <f>IF(OR($A50="",COUNT($C50,$E50)&lt;2),"",IFERROR($C50*$E50,""))</f>
        <v/>
      </c>
      <c r="J50" s="10">
        <f>IF(OR($A50="",COUNT($C50,$F50)&lt;2),"",IFERROR($C50*$F50,""))</f>
        <v/>
      </c>
      <c r="K50" s="10">
        <f>IF($I50="","",IFERROR($I50*Assumptions!$B$4,""))</f>
        <v/>
      </c>
      <c r="L50" s="10">
        <f>IF(OR($A50="",$H50="",$H50="Excluded"),"",IF(COUNTA($J50:$K50)=0,"",IFERROR(SUM($J50:$K50)*(1+Assumptions!$B$5),"")))</f>
        <v/>
      </c>
    </row>
    <row r="51" ht="22" customHeight="1">
      <c r="A51" s="18" t="n"/>
      <c r="B51" s="18" t="n"/>
      <c r="C51" s="22" t="n"/>
      <c r="D51" s="23" t="n"/>
      <c r="E51" s="22" t="n"/>
      <c r="F51" s="24" t="n"/>
      <c r="G51" s="23" t="n"/>
      <c r="H51" s="23" t="n"/>
      <c r="I51" s="25">
        <f>IF(OR($A51="",COUNT($C51,$E51)&lt;2),"",IFERROR($C51*$E51,""))</f>
        <v/>
      </c>
      <c r="J51" s="11">
        <f>IF(OR($A51="",COUNT($C51,$F51)&lt;2),"",IFERROR($C51*$F51,""))</f>
        <v/>
      </c>
      <c r="K51" s="11">
        <f>IF($I51="","",IFERROR($I51*Assumptions!$B$4,""))</f>
        <v/>
      </c>
      <c r="L51" s="11">
        <f>IF(OR($A51="",$H51="",$H51="Excluded"),"",IF(COUNTA($J51:$K51)=0,"",IFERROR(SUM($J51:$K51)*(1+Assumptions!$B$5),"")))</f>
        <v/>
      </c>
    </row>
    <row r="52" ht="22" customHeight="1">
      <c r="A52" s="18" t="n"/>
      <c r="B52" s="18" t="n"/>
      <c r="C52" s="22" t="n"/>
      <c r="D52" s="23" t="n"/>
      <c r="E52" s="22" t="n"/>
      <c r="F52" s="24" t="n"/>
      <c r="G52" s="23" t="n"/>
      <c r="H52" s="23" t="n"/>
      <c r="I52" s="9">
        <f>IF(OR($A52="",COUNT($C52,$E52)&lt;2),"",IFERROR($C52*$E52,""))</f>
        <v/>
      </c>
      <c r="J52" s="10">
        <f>IF(OR($A52="",COUNT($C52,$F52)&lt;2),"",IFERROR($C52*$F52,""))</f>
        <v/>
      </c>
      <c r="K52" s="10">
        <f>IF($I52="","",IFERROR($I52*Assumptions!$B$4,""))</f>
        <v/>
      </c>
      <c r="L52" s="10">
        <f>IF(OR($A52="",$H52="",$H52="Excluded"),"",IF(COUNTA($J52:$K52)=0,"",IFERROR(SUM($J52:$K52)*(1+Assumptions!$B$5),"")))</f>
        <v/>
      </c>
    </row>
    <row r="53" ht="22" customHeight="1">
      <c r="A53" s="18" t="n"/>
      <c r="B53" s="18" t="n"/>
      <c r="C53" s="22" t="n"/>
      <c r="D53" s="23" t="n"/>
      <c r="E53" s="22" t="n"/>
      <c r="F53" s="24" t="n"/>
      <c r="G53" s="23" t="n"/>
      <c r="H53" s="23" t="n"/>
      <c r="I53" s="25">
        <f>IF(OR($A53="",COUNT($C53,$E53)&lt;2),"",IFERROR($C53*$E53,""))</f>
        <v/>
      </c>
      <c r="J53" s="11">
        <f>IF(OR($A53="",COUNT($C53,$F53)&lt;2),"",IFERROR($C53*$F53,""))</f>
        <v/>
      </c>
      <c r="K53" s="11">
        <f>IF($I53="","",IFERROR($I53*Assumptions!$B$4,""))</f>
        <v/>
      </c>
      <c r="L53" s="11">
        <f>IF(OR($A53="",$H53="",$H53="Excluded"),"",IF(COUNTA($J53:$K53)=0,"",IFERROR(SUM($J53:$K53)*(1+Assumptions!$B$5),"")))</f>
        <v/>
      </c>
    </row>
    <row r="54" ht="22" customHeight="1">
      <c r="A54" s="18" t="n"/>
      <c r="B54" s="18" t="n"/>
      <c r="C54" s="22" t="n"/>
      <c r="D54" s="23" t="n"/>
      <c r="E54" s="22" t="n"/>
      <c r="F54" s="24" t="n"/>
      <c r="G54" s="23" t="n"/>
      <c r="H54" s="23" t="n"/>
      <c r="I54" s="9">
        <f>IF(OR($A54="",COUNT($C54,$E54)&lt;2),"",IFERROR($C54*$E54,""))</f>
        <v/>
      </c>
      <c r="J54" s="10">
        <f>IF(OR($A54="",COUNT($C54,$F54)&lt;2),"",IFERROR($C54*$F54,""))</f>
        <v/>
      </c>
      <c r="K54" s="10">
        <f>IF($I54="","",IFERROR($I54*Assumptions!$B$4,""))</f>
        <v/>
      </c>
      <c r="L54" s="10">
        <f>IF(OR($A54="",$H54="",$H54="Excluded"),"",IF(COUNTA($J54:$K54)=0,"",IFERROR(SUM($J54:$K54)*(1+Assumptions!$B$5),"")))</f>
        <v/>
      </c>
    </row>
    <row r="55" ht="22" customHeight="1">
      <c r="A55" s="18" t="n"/>
      <c r="B55" s="18" t="n"/>
      <c r="C55" s="22" t="n"/>
      <c r="D55" s="23" t="n"/>
      <c r="E55" s="22" t="n"/>
      <c r="F55" s="24" t="n"/>
      <c r="G55" s="23" t="n"/>
      <c r="H55" s="23" t="n"/>
      <c r="I55" s="25">
        <f>IF(OR($A55="",COUNT($C55,$E55)&lt;2),"",IFERROR($C55*$E55,""))</f>
        <v/>
      </c>
      <c r="J55" s="11">
        <f>IF(OR($A55="",COUNT($C55,$F55)&lt;2),"",IFERROR($C55*$F55,""))</f>
        <v/>
      </c>
      <c r="K55" s="11">
        <f>IF($I55="","",IFERROR($I55*Assumptions!$B$4,""))</f>
        <v/>
      </c>
      <c r="L55" s="11">
        <f>IF(OR($A55="",$H55="",$H55="Excluded"),"",IF(COUNTA($J55:$K55)=0,"",IFERROR(SUM($J55:$K55)*(1+Assumptions!$B$5),"")))</f>
        <v/>
      </c>
    </row>
    <row r="56" ht="22" customHeight="1">
      <c r="A56" s="18" t="n"/>
      <c r="B56" s="18" t="n"/>
      <c r="C56" s="22" t="n"/>
      <c r="D56" s="23" t="n"/>
      <c r="E56" s="22" t="n"/>
      <c r="F56" s="24" t="n"/>
      <c r="G56" s="23" t="n"/>
      <c r="H56" s="23" t="n"/>
      <c r="I56" s="9">
        <f>IF(OR($A56="",COUNT($C56,$E56)&lt;2),"",IFERROR($C56*$E56,""))</f>
        <v/>
      </c>
      <c r="J56" s="10">
        <f>IF(OR($A56="",COUNT($C56,$F56)&lt;2),"",IFERROR($C56*$F56,""))</f>
        <v/>
      </c>
      <c r="K56" s="10">
        <f>IF($I56="","",IFERROR($I56*Assumptions!$B$4,""))</f>
        <v/>
      </c>
      <c r="L56" s="10">
        <f>IF(OR($A56="",$H56="",$H56="Excluded"),"",IF(COUNTA($J56:$K56)=0,"",IFERROR(SUM($J56:$K56)*(1+Assumptions!$B$5),"")))</f>
        <v/>
      </c>
    </row>
    <row r="57" ht="22" customHeight="1">
      <c r="A57" s="18" t="n"/>
      <c r="B57" s="18" t="n"/>
      <c r="C57" s="22" t="n"/>
      <c r="D57" s="23" t="n"/>
      <c r="E57" s="22" t="n"/>
      <c r="F57" s="24" t="n"/>
      <c r="G57" s="23" t="n"/>
      <c r="H57" s="23" t="n"/>
      <c r="I57" s="25">
        <f>IF(OR($A57="",COUNT($C57,$E57)&lt;2),"",IFERROR($C57*$E57,""))</f>
        <v/>
      </c>
      <c r="J57" s="11">
        <f>IF(OR($A57="",COUNT($C57,$F57)&lt;2),"",IFERROR($C57*$F57,""))</f>
        <v/>
      </c>
      <c r="K57" s="11">
        <f>IF($I57="","",IFERROR($I57*Assumptions!$B$4,""))</f>
        <v/>
      </c>
      <c r="L57" s="11">
        <f>IF(OR($A57="",$H57="",$H57="Excluded"),"",IF(COUNTA($J57:$K57)=0,"",IFERROR(SUM($J57:$K57)*(1+Assumptions!$B$5),"")))</f>
        <v/>
      </c>
    </row>
    <row r="58" ht="22" customHeight="1">
      <c r="A58" s="18" t="n"/>
      <c r="B58" s="18" t="n"/>
      <c r="C58" s="22" t="n"/>
      <c r="D58" s="23" t="n"/>
      <c r="E58" s="22" t="n"/>
      <c r="F58" s="24" t="n"/>
      <c r="G58" s="23" t="n"/>
      <c r="H58" s="23" t="n"/>
      <c r="I58" s="9">
        <f>IF(OR($A58="",COUNT($C58,$E58)&lt;2),"",IFERROR($C58*$E58,""))</f>
        <v/>
      </c>
      <c r="J58" s="10">
        <f>IF(OR($A58="",COUNT($C58,$F58)&lt;2),"",IFERROR($C58*$F58,""))</f>
        <v/>
      </c>
      <c r="K58" s="10">
        <f>IF($I58="","",IFERROR($I58*Assumptions!$B$4,""))</f>
        <v/>
      </c>
      <c r="L58" s="10">
        <f>IF(OR($A58="",$H58="",$H58="Excluded"),"",IF(COUNTA($J58:$K58)=0,"",IFERROR(SUM($J58:$K58)*(1+Assumptions!$B$5),"")))</f>
        <v/>
      </c>
    </row>
    <row r="59" ht="22" customHeight="1">
      <c r="A59" s="18" t="n"/>
      <c r="B59" s="18" t="n"/>
      <c r="C59" s="22" t="n"/>
      <c r="D59" s="23" t="n"/>
      <c r="E59" s="22" t="n"/>
      <c r="F59" s="24" t="n"/>
      <c r="G59" s="23" t="n"/>
      <c r="H59" s="23" t="n"/>
      <c r="I59" s="25">
        <f>IF(OR($A59="",COUNT($C59,$E59)&lt;2),"",IFERROR($C59*$E59,""))</f>
        <v/>
      </c>
      <c r="J59" s="11">
        <f>IF(OR($A59="",COUNT($C59,$F59)&lt;2),"",IFERROR($C59*$F59,""))</f>
        <v/>
      </c>
      <c r="K59" s="11">
        <f>IF($I59="","",IFERROR($I59*Assumptions!$B$4,""))</f>
        <v/>
      </c>
      <c r="L59" s="11">
        <f>IF(OR($A59="",$H59="",$H59="Excluded"),"",IF(COUNTA($J59:$K59)=0,"",IFERROR(SUM($J59:$K59)*(1+Assumptions!$B$5),"")))</f>
        <v/>
      </c>
    </row>
    <row r="60" ht="22" customHeight="1">
      <c r="A60" s="18" t="n"/>
      <c r="B60" s="18" t="n"/>
      <c r="C60" s="22" t="n"/>
      <c r="D60" s="23" t="n"/>
      <c r="E60" s="22" t="n"/>
      <c r="F60" s="24" t="n"/>
      <c r="G60" s="23" t="n"/>
      <c r="H60" s="23" t="n"/>
      <c r="I60" s="9">
        <f>IF(OR($A60="",COUNT($C60,$E60)&lt;2),"",IFERROR($C60*$E60,""))</f>
        <v/>
      </c>
      <c r="J60" s="10">
        <f>IF(OR($A60="",COUNT($C60,$F60)&lt;2),"",IFERROR($C60*$F60,""))</f>
        <v/>
      </c>
      <c r="K60" s="10">
        <f>IF($I60="","",IFERROR($I60*Assumptions!$B$4,""))</f>
        <v/>
      </c>
      <c r="L60" s="10">
        <f>IF(OR($A60="",$H60="",$H60="Excluded"),"",IF(COUNTA($J60:$K60)=0,"",IFERROR(SUM($J60:$K60)*(1+Assumptions!$B$5),"")))</f>
        <v/>
      </c>
    </row>
    <row r="61" ht="22" customHeight="1">
      <c r="A61" s="18" t="n"/>
      <c r="B61" s="18" t="n"/>
      <c r="C61" s="22" t="n"/>
      <c r="D61" s="23" t="n"/>
      <c r="E61" s="22" t="n"/>
      <c r="F61" s="24" t="n"/>
      <c r="G61" s="23" t="n"/>
      <c r="H61" s="23" t="n"/>
      <c r="I61" s="25">
        <f>IF(OR($A61="",COUNT($C61,$E61)&lt;2),"",IFERROR($C61*$E61,""))</f>
        <v/>
      </c>
      <c r="J61" s="11">
        <f>IF(OR($A61="",COUNT($C61,$F61)&lt;2),"",IFERROR($C61*$F61,""))</f>
        <v/>
      </c>
      <c r="K61" s="11">
        <f>IF($I61="","",IFERROR($I61*Assumptions!$B$4,""))</f>
        <v/>
      </c>
      <c r="L61" s="11">
        <f>IF(OR($A61="",$H61="",$H61="Excluded"),"",IF(COUNTA($J61:$K61)=0,"",IFERROR(SUM($J61:$K61)*(1+Assumptions!$B$5),"")))</f>
        <v/>
      </c>
    </row>
    <row r="62" ht="22" customHeight="1">
      <c r="A62" s="18" t="n"/>
      <c r="B62" s="18" t="n"/>
      <c r="C62" s="22" t="n"/>
      <c r="D62" s="23" t="n"/>
      <c r="E62" s="22" t="n"/>
      <c r="F62" s="24" t="n"/>
      <c r="G62" s="23" t="n"/>
      <c r="H62" s="23" t="n"/>
      <c r="I62" s="9">
        <f>IF(OR($A62="",COUNT($C62,$E62)&lt;2),"",IFERROR($C62*$E62,""))</f>
        <v/>
      </c>
      <c r="J62" s="10">
        <f>IF(OR($A62="",COUNT($C62,$F62)&lt;2),"",IFERROR($C62*$F62,""))</f>
        <v/>
      </c>
      <c r="K62" s="10">
        <f>IF($I62="","",IFERROR($I62*Assumptions!$B$4,""))</f>
        <v/>
      </c>
      <c r="L62" s="10">
        <f>IF(OR($A62="",$H62="",$H62="Excluded"),"",IF(COUNTA($J62:$K62)=0,"",IFERROR(SUM($J62:$K62)*(1+Assumptions!$B$5),"")))</f>
        <v/>
      </c>
    </row>
    <row r="63" ht="22" customHeight="1">
      <c r="A63" s="18" t="n"/>
      <c r="B63" s="18" t="n"/>
      <c r="C63" s="22" t="n"/>
      <c r="D63" s="23" t="n"/>
      <c r="E63" s="22" t="n"/>
      <c r="F63" s="24" t="n"/>
      <c r="G63" s="23" t="n"/>
      <c r="H63" s="23" t="n"/>
      <c r="I63" s="25">
        <f>IF(OR($A63="",COUNT($C63,$E63)&lt;2),"",IFERROR($C63*$E63,""))</f>
        <v/>
      </c>
      <c r="J63" s="11">
        <f>IF(OR($A63="",COUNT($C63,$F63)&lt;2),"",IFERROR($C63*$F63,""))</f>
        <v/>
      </c>
      <c r="K63" s="11">
        <f>IF($I63="","",IFERROR($I63*Assumptions!$B$4,""))</f>
        <v/>
      </c>
      <c r="L63" s="11">
        <f>IF(OR($A63="",$H63="",$H63="Excluded"),"",IF(COUNTA($J63:$K63)=0,"",IFERROR(SUM($J63:$K63)*(1+Assumptions!$B$5),"")))</f>
        <v/>
      </c>
    </row>
    <row r="64" ht="22" customHeight="1">
      <c r="A64" s="18" t="n"/>
      <c r="B64" s="18" t="n"/>
      <c r="C64" s="22" t="n"/>
      <c r="D64" s="23" t="n"/>
      <c r="E64" s="22" t="n"/>
      <c r="F64" s="24" t="n"/>
      <c r="G64" s="23" t="n"/>
      <c r="H64" s="23" t="n"/>
      <c r="I64" s="9">
        <f>IF(OR($A64="",COUNT($C64,$E64)&lt;2),"",IFERROR($C64*$E64,""))</f>
        <v/>
      </c>
      <c r="J64" s="10">
        <f>IF(OR($A64="",COUNT($C64,$F64)&lt;2),"",IFERROR($C64*$F64,""))</f>
        <v/>
      </c>
      <c r="K64" s="10">
        <f>IF($I64="","",IFERROR($I64*Assumptions!$B$4,""))</f>
        <v/>
      </c>
      <c r="L64" s="10">
        <f>IF(OR($A64="",$H64="",$H64="Excluded"),"",IF(COUNTA($J64:$K64)=0,"",IFERROR(SUM($J64:$K64)*(1+Assumptions!$B$5),"")))</f>
        <v/>
      </c>
    </row>
    <row r="65" ht="22" customHeight="1">
      <c r="A65" s="18" t="n"/>
      <c r="B65" s="18" t="n"/>
      <c r="C65" s="22" t="n"/>
      <c r="D65" s="23" t="n"/>
      <c r="E65" s="22" t="n"/>
      <c r="F65" s="24" t="n"/>
      <c r="G65" s="23" t="n"/>
      <c r="H65" s="23" t="n"/>
      <c r="I65" s="25">
        <f>IF(OR($A65="",COUNT($C65,$E65)&lt;2),"",IFERROR($C65*$E65,""))</f>
        <v/>
      </c>
      <c r="J65" s="11">
        <f>IF(OR($A65="",COUNT($C65,$F65)&lt;2),"",IFERROR($C65*$F65,""))</f>
        <v/>
      </c>
      <c r="K65" s="11">
        <f>IF($I65="","",IFERROR($I65*Assumptions!$B$4,""))</f>
        <v/>
      </c>
      <c r="L65" s="11">
        <f>IF(OR($A65="",$H65="",$H65="Excluded"),"",IF(COUNTA($J65:$K65)=0,"",IFERROR(SUM($J65:$K65)*(1+Assumptions!$B$5),"")))</f>
        <v/>
      </c>
    </row>
    <row r="66" ht="22" customHeight="1">
      <c r="A66" s="18" t="n"/>
      <c r="B66" s="18" t="n"/>
      <c r="C66" s="22" t="n"/>
      <c r="D66" s="23" t="n"/>
      <c r="E66" s="22" t="n"/>
      <c r="F66" s="24" t="n"/>
      <c r="G66" s="23" t="n"/>
      <c r="H66" s="23" t="n"/>
      <c r="I66" s="9">
        <f>IF(OR($A66="",COUNT($C66,$E66)&lt;2),"",IFERROR($C66*$E66,""))</f>
        <v/>
      </c>
      <c r="J66" s="10">
        <f>IF(OR($A66="",COUNT($C66,$F66)&lt;2),"",IFERROR($C66*$F66,""))</f>
        <v/>
      </c>
      <c r="K66" s="10">
        <f>IF($I66="","",IFERROR($I66*Assumptions!$B$4,""))</f>
        <v/>
      </c>
      <c r="L66" s="10">
        <f>IF(OR($A66="",$H66="",$H66="Excluded"),"",IF(COUNTA($J66:$K66)=0,"",IFERROR(SUM($J66:$K66)*(1+Assumptions!$B$5),"")))</f>
        <v/>
      </c>
    </row>
    <row r="67" ht="22" customHeight="1">
      <c r="A67" s="18" t="n"/>
      <c r="B67" s="18" t="n"/>
      <c r="C67" s="22" t="n"/>
      <c r="D67" s="23" t="n"/>
      <c r="E67" s="22" t="n"/>
      <c r="F67" s="24" t="n"/>
      <c r="G67" s="23" t="n"/>
      <c r="H67" s="23" t="n"/>
      <c r="I67" s="25">
        <f>IF(OR($A67="",COUNT($C67,$E67)&lt;2),"",IFERROR($C67*$E67,""))</f>
        <v/>
      </c>
      <c r="J67" s="11">
        <f>IF(OR($A67="",COUNT($C67,$F67)&lt;2),"",IFERROR($C67*$F67,""))</f>
        <v/>
      </c>
      <c r="K67" s="11">
        <f>IF($I67="","",IFERROR($I67*Assumptions!$B$4,""))</f>
        <v/>
      </c>
      <c r="L67" s="11">
        <f>IF(OR($A67="",$H67="",$H67="Excluded"),"",IF(COUNTA($J67:$K67)=0,"",IFERROR(SUM($J67:$K67)*(1+Assumptions!$B$5),"")))</f>
        <v/>
      </c>
    </row>
    <row r="68" ht="22" customHeight="1">
      <c r="A68" s="18" t="n"/>
      <c r="B68" s="18" t="n"/>
      <c r="C68" s="22" t="n"/>
      <c r="D68" s="23" t="n"/>
      <c r="E68" s="22" t="n"/>
      <c r="F68" s="24" t="n"/>
      <c r="G68" s="23" t="n"/>
      <c r="H68" s="23" t="n"/>
      <c r="I68" s="9">
        <f>IF(OR($A68="",COUNT($C68,$E68)&lt;2),"",IFERROR($C68*$E68,""))</f>
        <v/>
      </c>
      <c r="J68" s="10">
        <f>IF(OR($A68="",COUNT($C68,$F68)&lt;2),"",IFERROR($C68*$F68,""))</f>
        <v/>
      </c>
      <c r="K68" s="10">
        <f>IF($I68="","",IFERROR($I68*Assumptions!$B$4,""))</f>
        <v/>
      </c>
      <c r="L68" s="10">
        <f>IF(OR($A68="",$H68="",$H68="Excluded"),"",IF(COUNTA($J68:$K68)=0,"",IFERROR(SUM($J68:$K68)*(1+Assumptions!$B$5),"")))</f>
        <v/>
      </c>
    </row>
    <row r="69" ht="22" customHeight="1">
      <c r="A69" s="18" t="n"/>
      <c r="B69" s="18" t="n"/>
      <c r="C69" s="22" t="n"/>
      <c r="D69" s="23" t="n"/>
      <c r="E69" s="22" t="n"/>
      <c r="F69" s="24" t="n"/>
      <c r="G69" s="23" t="n"/>
      <c r="H69" s="23" t="n"/>
      <c r="I69" s="25">
        <f>IF(OR($A69="",COUNT($C69,$E69)&lt;2),"",IFERROR($C69*$E69,""))</f>
        <v/>
      </c>
      <c r="J69" s="11">
        <f>IF(OR($A69="",COUNT($C69,$F69)&lt;2),"",IFERROR($C69*$F69,""))</f>
        <v/>
      </c>
      <c r="K69" s="11">
        <f>IF($I69="","",IFERROR($I69*Assumptions!$B$4,""))</f>
        <v/>
      </c>
      <c r="L69" s="11">
        <f>IF(OR($A69="",$H69="",$H69="Excluded"),"",IF(COUNTA($J69:$K69)=0,"",IFERROR(SUM($J69:$K69)*(1+Assumptions!$B$5),"")))</f>
        <v/>
      </c>
    </row>
    <row r="70" ht="22" customHeight="1">
      <c r="A70" s="18" t="n"/>
      <c r="B70" s="18" t="n"/>
      <c r="C70" s="22" t="n"/>
      <c r="D70" s="23" t="n"/>
      <c r="E70" s="22" t="n"/>
      <c r="F70" s="24" t="n"/>
      <c r="G70" s="23" t="n"/>
      <c r="H70" s="23" t="n"/>
      <c r="I70" s="9">
        <f>IF(OR($A70="",COUNT($C70,$E70)&lt;2),"",IFERROR($C70*$E70,""))</f>
        <v/>
      </c>
      <c r="J70" s="10">
        <f>IF(OR($A70="",COUNT($C70,$F70)&lt;2),"",IFERROR($C70*$F70,""))</f>
        <v/>
      </c>
      <c r="K70" s="10">
        <f>IF($I70="","",IFERROR($I70*Assumptions!$B$4,""))</f>
        <v/>
      </c>
      <c r="L70" s="10">
        <f>IF(OR($A70="",$H70="",$H70="Excluded"),"",IF(COUNTA($J70:$K70)=0,"",IFERROR(SUM($J70:$K70)*(1+Assumptions!$B$5),"")))</f>
        <v/>
      </c>
    </row>
    <row r="71" ht="22" customHeight="1">
      <c r="A71" s="18" t="n"/>
      <c r="B71" s="18" t="n"/>
      <c r="C71" s="22" t="n"/>
      <c r="D71" s="23" t="n"/>
      <c r="E71" s="22" t="n"/>
      <c r="F71" s="24" t="n"/>
      <c r="G71" s="23" t="n"/>
      <c r="H71" s="23" t="n"/>
      <c r="I71" s="25">
        <f>IF(OR($A71="",COUNT($C71,$E71)&lt;2),"",IFERROR($C71*$E71,""))</f>
        <v/>
      </c>
      <c r="J71" s="11">
        <f>IF(OR($A71="",COUNT($C71,$F71)&lt;2),"",IFERROR($C71*$F71,""))</f>
        <v/>
      </c>
      <c r="K71" s="11">
        <f>IF($I71="","",IFERROR($I71*Assumptions!$B$4,""))</f>
        <v/>
      </c>
      <c r="L71" s="11">
        <f>IF(OR($A71="",$H71="",$H71="Excluded"),"",IF(COUNTA($J71:$K71)=0,"",IFERROR(SUM($J71:$K71)*(1+Assumptions!$B$5),"")))</f>
        <v/>
      </c>
    </row>
    <row r="72" ht="22" customHeight="1">
      <c r="A72" s="18" t="n"/>
      <c r="B72" s="18" t="n"/>
      <c r="C72" s="22" t="n"/>
      <c r="D72" s="23" t="n"/>
      <c r="E72" s="22" t="n"/>
      <c r="F72" s="24" t="n"/>
      <c r="G72" s="23" t="n"/>
      <c r="H72" s="23" t="n"/>
      <c r="I72" s="9">
        <f>IF(OR($A72="",COUNT($C72,$E72)&lt;2),"",IFERROR($C72*$E72,""))</f>
        <v/>
      </c>
      <c r="J72" s="10">
        <f>IF(OR($A72="",COUNT($C72,$F72)&lt;2),"",IFERROR($C72*$F72,""))</f>
        <v/>
      </c>
      <c r="K72" s="10">
        <f>IF($I72="","",IFERROR($I72*Assumptions!$B$4,""))</f>
        <v/>
      </c>
      <c r="L72" s="10">
        <f>IF(OR($A72="",$H72="",$H72="Excluded"),"",IF(COUNTA($J72:$K72)=0,"",IFERROR(SUM($J72:$K72)*(1+Assumptions!$B$5),"")))</f>
        <v/>
      </c>
    </row>
    <row r="73" ht="22" customHeight="1">
      <c r="A73" s="18" t="n"/>
      <c r="B73" s="18" t="n"/>
      <c r="C73" s="22" t="n"/>
      <c r="D73" s="23" t="n"/>
      <c r="E73" s="22" t="n"/>
      <c r="F73" s="24" t="n"/>
      <c r="G73" s="23" t="n"/>
      <c r="H73" s="23" t="n"/>
      <c r="I73" s="25">
        <f>IF(OR($A73="",COUNT($C73,$E73)&lt;2),"",IFERROR($C73*$E73,""))</f>
        <v/>
      </c>
      <c r="J73" s="11">
        <f>IF(OR($A73="",COUNT($C73,$F73)&lt;2),"",IFERROR($C73*$F73,""))</f>
        <v/>
      </c>
      <c r="K73" s="11">
        <f>IF($I73="","",IFERROR($I73*Assumptions!$B$4,""))</f>
        <v/>
      </c>
      <c r="L73" s="11">
        <f>IF(OR($A73="",$H73="",$H73="Excluded"),"",IF(COUNTA($J73:$K73)=0,"",IFERROR(SUM($J73:$K73)*(1+Assumptions!$B$5),"")))</f>
        <v/>
      </c>
    </row>
    <row r="74" ht="22" customHeight="1">
      <c r="A74" s="18" t="n"/>
      <c r="B74" s="18" t="n"/>
      <c r="C74" s="22" t="n"/>
      <c r="D74" s="23" t="n"/>
      <c r="E74" s="22" t="n"/>
      <c r="F74" s="24" t="n"/>
      <c r="G74" s="23" t="n"/>
      <c r="H74" s="23" t="n"/>
      <c r="I74" s="9">
        <f>IF(OR($A74="",COUNT($C74,$E74)&lt;2),"",IFERROR($C74*$E74,""))</f>
        <v/>
      </c>
      <c r="J74" s="10">
        <f>IF(OR($A74="",COUNT($C74,$F74)&lt;2),"",IFERROR($C74*$F74,""))</f>
        <v/>
      </c>
      <c r="K74" s="10">
        <f>IF($I74="","",IFERROR($I74*Assumptions!$B$4,""))</f>
        <v/>
      </c>
      <c r="L74" s="10">
        <f>IF(OR($A74="",$H74="",$H74="Excluded"),"",IF(COUNTA($J74:$K74)=0,"",IFERROR(SUM($J74:$K74)*(1+Assumptions!$B$5),"")))</f>
        <v/>
      </c>
    </row>
    <row r="75" ht="22" customHeight="1">
      <c r="A75" s="18" t="n"/>
      <c r="B75" s="18" t="n"/>
      <c r="C75" s="22" t="n"/>
      <c r="D75" s="23" t="n"/>
      <c r="E75" s="22" t="n"/>
      <c r="F75" s="24" t="n"/>
      <c r="G75" s="23" t="n"/>
      <c r="H75" s="23" t="n"/>
      <c r="I75" s="25">
        <f>IF(OR($A75="",COUNT($C75,$E75)&lt;2),"",IFERROR($C75*$E75,""))</f>
        <v/>
      </c>
      <c r="J75" s="11">
        <f>IF(OR($A75="",COUNT($C75,$F75)&lt;2),"",IFERROR($C75*$F75,""))</f>
        <v/>
      </c>
      <c r="K75" s="11">
        <f>IF($I75="","",IFERROR($I75*Assumptions!$B$4,""))</f>
        <v/>
      </c>
      <c r="L75" s="11">
        <f>IF(OR($A75="",$H75="",$H75="Excluded"),"",IF(COUNTA($J75:$K75)=0,"",IFERROR(SUM($J75:$K75)*(1+Assumptions!$B$5),"")))</f>
        <v/>
      </c>
    </row>
    <row r="76" ht="22" customHeight="1">
      <c r="A76" s="18" t="n"/>
      <c r="B76" s="18" t="n"/>
      <c r="C76" s="22" t="n"/>
      <c r="D76" s="23" t="n"/>
      <c r="E76" s="22" t="n"/>
      <c r="F76" s="24" t="n"/>
      <c r="G76" s="23" t="n"/>
      <c r="H76" s="23" t="n"/>
      <c r="I76" s="9">
        <f>IF(OR($A76="",COUNT($C76,$E76)&lt;2),"",IFERROR($C76*$E76,""))</f>
        <v/>
      </c>
      <c r="J76" s="10">
        <f>IF(OR($A76="",COUNT($C76,$F76)&lt;2),"",IFERROR($C76*$F76,""))</f>
        <v/>
      </c>
      <c r="K76" s="10">
        <f>IF($I76="","",IFERROR($I76*Assumptions!$B$4,""))</f>
        <v/>
      </c>
      <c r="L76" s="10">
        <f>IF(OR($A76="",$H76="",$H76="Excluded"),"",IF(COUNTA($J76:$K76)=0,"",IFERROR(SUM($J76:$K76)*(1+Assumptions!$B$5),"")))</f>
        <v/>
      </c>
    </row>
    <row r="77" ht="22" customHeight="1">
      <c r="A77" s="18" t="n"/>
      <c r="B77" s="18" t="n"/>
      <c r="C77" s="22" t="n"/>
      <c r="D77" s="23" t="n"/>
      <c r="E77" s="22" t="n"/>
      <c r="F77" s="24" t="n"/>
      <c r="G77" s="23" t="n"/>
      <c r="H77" s="23" t="n"/>
      <c r="I77" s="25">
        <f>IF(OR($A77="",COUNT($C77,$E77)&lt;2),"",IFERROR($C77*$E77,""))</f>
        <v/>
      </c>
      <c r="J77" s="11">
        <f>IF(OR($A77="",COUNT($C77,$F77)&lt;2),"",IFERROR($C77*$F77,""))</f>
        <v/>
      </c>
      <c r="K77" s="11">
        <f>IF($I77="","",IFERROR($I77*Assumptions!$B$4,""))</f>
        <v/>
      </c>
      <c r="L77" s="11">
        <f>IF(OR($A77="",$H77="",$H77="Excluded"),"",IF(COUNTA($J77:$K77)=0,"",IFERROR(SUM($J77:$K77)*(1+Assumptions!$B$5),"")))</f>
        <v/>
      </c>
    </row>
    <row r="78" ht="22" customHeight="1">
      <c r="A78" s="18" t="n"/>
      <c r="B78" s="18" t="n"/>
      <c r="C78" s="22" t="n"/>
      <c r="D78" s="23" t="n"/>
      <c r="E78" s="22" t="n"/>
      <c r="F78" s="24" t="n"/>
      <c r="G78" s="23" t="n"/>
      <c r="H78" s="23" t="n"/>
      <c r="I78" s="9">
        <f>IF(OR($A78="",COUNT($C78,$E78)&lt;2),"",IFERROR($C78*$E78,""))</f>
        <v/>
      </c>
      <c r="J78" s="10">
        <f>IF(OR($A78="",COUNT($C78,$F78)&lt;2),"",IFERROR($C78*$F78,""))</f>
        <v/>
      </c>
      <c r="K78" s="10">
        <f>IF($I78="","",IFERROR($I78*Assumptions!$B$4,""))</f>
        <v/>
      </c>
      <c r="L78" s="10">
        <f>IF(OR($A78="",$H78="",$H78="Excluded"),"",IF(COUNTA($J78:$K78)=0,"",IFERROR(SUM($J78:$K78)*(1+Assumptions!$B$5),"")))</f>
        <v/>
      </c>
    </row>
    <row r="79" ht="22" customHeight="1">
      <c r="A79" s="18" t="n"/>
      <c r="B79" s="18" t="n"/>
      <c r="C79" s="22" t="n"/>
      <c r="D79" s="23" t="n"/>
      <c r="E79" s="22" t="n"/>
      <c r="F79" s="24" t="n"/>
      <c r="G79" s="23" t="n"/>
      <c r="H79" s="23" t="n"/>
      <c r="I79" s="25">
        <f>IF(OR($A79="",COUNT($C79,$E79)&lt;2),"",IFERROR($C79*$E79,""))</f>
        <v/>
      </c>
      <c r="J79" s="11">
        <f>IF(OR($A79="",COUNT($C79,$F79)&lt;2),"",IFERROR($C79*$F79,""))</f>
        <v/>
      </c>
      <c r="K79" s="11">
        <f>IF($I79="","",IFERROR($I79*Assumptions!$B$4,""))</f>
        <v/>
      </c>
      <c r="L79" s="11">
        <f>IF(OR($A79="",$H79="",$H79="Excluded"),"",IF(COUNTA($J79:$K79)=0,"",IFERROR(SUM($J79:$K79)*(1+Assumptions!$B$5),"")))</f>
        <v/>
      </c>
    </row>
    <row r="80" ht="22" customHeight="1">
      <c r="A80" s="18" t="n"/>
      <c r="B80" s="18" t="n"/>
      <c r="C80" s="22" t="n"/>
      <c r="D80" s="23" t="n"/>
      <c r="E80" s="22" t="n"/>
      <c r="F80" s="24" t="n"/>
      <c r="G80" s="23" t="n"/>
      <c r="H80" s="23" t="n"/>
      <c r="I80" s="9">
        <f>IF(OR($A80="",COUNT($C80,$E80)&lt;2),"",IFERROR($C80*$E80,""))</f>
        <v/>
      </c>
      <c r="J80" s="10">
        <f>IF(OR($A80="",COUNT($C80,$F80)&lt;2),"",IFERROR($C80*$F80,""))</f>
        <v/>
      </c>
      <c r="K80" s="10">
        <f>IF($I80="","",IFERROR($I80*Assumptions!$B$4,""))</f>
        <v/>
      </c>
      <c r="L80" s="10">
        <f>IF(OR($A80="",$H80="",$H80="Excluded"),"",IF(COUNTA($J80:$K80)=0,"",IFERROR(SUM($J80:$K80)*(1+Assumptions!$B$5),"")))</f>
        <v/>
      </c>
    </row>
    <row r="81" ht="22" customHeight="1">
      <c r="A81" s="18" t="n"/>
      <c r="B81" s="18" t="n"/>
      <c r="C81" s="22" t="n"/>
      <c r="D81" s="23" t="n"/>
      <c r="E81" s="22" t="n"/>
      <c r="F81" s="24" t="n"/>
      <c r="G81" s="23" t="n"/>
      <c r="H81" s="23" t="n"/>
      <c r="I81" s="25">
        <f>IF(OR($A81="",COUNT($C81,$E81)&lt;2),"",IFERROR($C81*$E81,""))</f>
        <v/>
      </c>
      <c r="J81" s="11">
        <f>IF(OR($A81="",COUNT($C81,$F81)&lt;2),"",IFERROR($C81*$F81,""))</f>
        <v/>
      </c>
      <c r="K81" s="11">
        <f>IF($I81="","",IFERROR($I81*Assumptions!$B$4,""))</f>
        <v/>
      </c>
      <c r="L81" s="11">
        <f>IF(OR($A81="",$H81="",$H81="Excluded"),"",IF(COUNTA($J81:$K81)=0,"",IFERROR(SUM($J81:$K81)*(1+Assumptions!$B$5),"")))</f>
        <v/>
      </c>
    </row>
    <row r="82" ht="22" customHeight="1">
      <c r="A82" s="18" t="n"/>
      <c r="B82" s="18" t="n"/>
      <c r="C82" s="22" t="n"/>
      <c r="D82" s="23" t="n"/>
      <c r="E82" s="22" t="n"/>
      <c r="F82" s="24" t="n"/>
      <c r="G82" s="23" t="n"/>
      <c r="H82" s="23" t="n"/>
      <c r="I82" s="9">
        <f>IF(OR($A82="",COUNT($C82,$E82)&lt;2),"",IFERROR($C82*$E82,""))</f>
        <v/>
      </c>
      <c r="J82" s="10">
        <f>IF(OR($A82="",COUNT($C82,$F82)&lt;2),"",IFERROR($C82*$F82,""))</f>
        <v/>
      </c>
      <c r="K82" s="10">
        <f>IF($I82="","",IFERROR($I82*Assumptions!$B$4,""))</f>
        <v/>
      </c>
      <c r="L82" s="10">
        <f>IF(OR($A82="",$H82="",$H82="Excluded"),"",IF(COUNTA($J82:$K82)=0,"",IFERROR(SUM($J82:$K82)*(1+Assumptions!$B$5),"")))</f>
        <v/>
      </c>
    </row>
    <row r="83" ht="22" customHeight="1">
      <c r="A83" s="18" t="n"/>
      <c r="B83" s="18" t="n"/>
      <c r="C83" s="22" t="n"/>
      <c r="D83" s="23" t="n"/>
      <c r="E83" s="22" t="n"/>
      <c r="F83" s="24" t="n"/>
      <c r="G83" s="23" t="n"/>
      <c r="H83" s="23" t="n"/>
      <c r="I83" s="25">
        <f>IF(OR($A83="",COUNT($C83,$E83)&lt;2),"",IFERROR($C83*$E83,""))</f>
        <v/>
      </c>
      <c r="J83" s="11">
        <f>IF(OR($A83="",COUNT($C83,$F83)&lt;2),"",IFERROR($C83*$F83,""))</f>
        <v/>
      </c>
      <c r="K83" s="11">
        <f>IF($I83="","",IFERROR($I83*Assumptions!$B$4,""))</f>
        <v/>
      </c>
      <c r="L83" s="11">
        <f>IF(OR($A83="",$H83="",$H83="Excluded"),"",IF(COUNTA($J83:$K83)=0,"",IFERROR(SUM($J83:$K83)*(1+Assumptions!$B$5),"")))</f>
        <v/>
      </c>
    </row>
    <row r="84" ht="22" customHeight="1">
      <c r="A84" s="18" t="n"/>
      <c r="B84" s="18" t="n"/>
      <c r="C84" s="22" t="n"/>
      <c r="D84" s="23" t="n"/>
      <c r="E84" s="22" t="n"/>
      <c r="F84" s="24" t="n"/>
      <c r="G84" s="23" t="n"/>
      <c r="H84" s="23" t="n"/>
      <c r="I84" s="9">
        <f>IF(OR($A84="",COUNT($C84,$E84)&lt;2),"",IFERROR($C84*$E84,""))</f>
        <v/>
      </c>
      <c r="J84" s="10">
        <f>IF(OR($A84="",COUNT($C84,$F84)&lt;2),"",IFERROR($C84*$F84,""))</f>
        <v/>
      </c>
      <c r="K84" s="10">
        <f>IF($I84="","",IFERROR($I84*Assumptions!$B$4,""))</f>
        <v/>
      </c>
      <c r="L84" s="10">
        <f>IF(OR($A84="",$H84="",$H84="Excluded"),"",IF(COUNTA($J84:$K84)=0,"",IFERROR(SUM($J84:$K84)*(1+Assumptions!$B$5),"")))</f>
        <v/>
      </c>
    </row>
    <row r="85" ht="22" customHeight="1">
      <c r="A85" s="18" t="n"/>
      <c r="B85" s="18" t="n"/>
      <c r="C85" s="22" t="n"/>
      <c r="D85" s="23" t="n"/>
      <c r="E85" s="22" t="n"/>
      <c r="F85" s="24" t="n"/>
      <c r="G85" s="23" t="n"/>
      <c r="H85" s="23" t="n"/>
      <c r="I85" s="25">
        <f>IF(OR($A85="",COUNT($C85,$E85)&lt;2),"",IFERROR($C85*$E85,""))</f>
        <v/>
      </c>
      <c r="J85" s="11">
        <f>IF(OR($A85="",COUNT($C85,$F85)&lt;2),"",IFERROR($C85*$F85,""))</f>
        <v/>
      </c>
      <c r="K85" s="11">
        <f>IF($I85="","",IFERROR($I85*Assumptions!$B$4,""))</f>
        <v/>
      </c>
      <c r="L85" s="11">
        <f>IF(OR($A85="",$H85="",$H85="Excluded"),"",IF(COUNTA($J85:$K85)=0,"",IFERROR(SUM($J85:$K85)*(1+Assumptions!$B$5),"")))</f>
        <v/>
      </c>
    </row>
    <row r="86" ht="22" customHeight="1">
      <c r="A86" s="18" t="n"/>
      <c r="B86" s="18" t="n"/>
      <c r="C86" s="22" t="n"/>
      <c r="D86" s="23" t="n"/>
      <c r="E86" s="22" t="n"/>
      <c r="F86" s="24" t="n"/>
      <c r="G86" s="23" t="n"/>
      <c r="H86" s="23" t="n"/>
      <c r="I86" s="9">
        <f>IF(OR($A86="",COUNT($C86,$E86)&lt;2),"",IFERROR($C86*$E86,""))</f>
        <v/>
      </c>
      <c r="J86" s="10">
        <f>IF(OR($A86="",COUNT($C86,$F86)&lt;2),"",IFERROR($C86*$F86,""))</f>
        <v/>
      </c>
      <c r="K86" s="10">
        <f>IF($I86="","",IFERROR($I86*Assumptions!$B$4,""))</f>
        <v/>
      </c>
      <c r="L86" s="10">
        <f>IF(OR($A86="",$H86="",$H86="Excluded"),"",IF(COUNTA($J86:$K86)=0,"",IFERROR(SUM($J86:$K86)*(1+Assumptions!$B$5),"")))</f>
        <v/>
      </c>
    </row>
    <row r="87" ht="22" customHeight="1">
      <c r="A87" s="18" t="n"/>
      <c r="B87" s="18" t="n"/>
      <c r="C87" s="22" t="n"/>
      <c r="D87" s="23" t="n"/>
      <c r="E87" s="22" t="n"/>
      <c r="F87" s="24" t="n"/>
      <c r="G87" s="23" t="n"/>
      <c r="H87" s="23" t="n"/>
      <c r="I87" s="25">
        <f>IF(OR($A87="",COUNT($C87,$E87)&lt;2),"",IFERROR($C87*$E87,""))</f>
        <v/>
      </c>
      <c r="J87" s="11">
        <f>IF(OR($A87="",COUNT($C87,$F87)&lt;2),"",IFERROR($C87*$F87,""))</f>
        <v/>
      </c>
      <c r="K87" s="11">
        <f>IF($I87="","",IFERROR($I87*Assumptions!$B$4,""))</f>
        <v/>
      </c>
      <c r="L87" s="11">
        <f>IF(OR($A87="",$H87="",$H87="Excluded"),"",IF(COUNTA($J87:$K87)=0,"",IFERROR(SUM($J87:$K87)*(1+Assumptions!$B$5),"")))</f>
        <v/>
      </c>
    </row>
    <row r="88" ht="22" customHeight="1">
      <c r="A88" s="18" t="n"/>
      <c r="B88" s="18" t="n"/>
      <c r="C88" s="22" t="n"/>
      <c r="D88" s="23" t="n"/>
      <c r="E88" s="22" t="n"/>
      <c r="F88" s="24" t="n"/>
      <c r="G88" s="23" t="n"/>
      <c r="H88" s="23" t="n"/>
      <c r="I88" s="9">
        <f>IF(OR($A88="",COUNT($C88,$E88)&lt;2),"",IFERROR($C88*$E88,""))</f>
        <v/>
      </c>
      <c r="J88" s="10">
        <f>IF(OR($A88="",COUNT($C88,$F88)&lt;2),"",IFERROR($C88*$F88,""))</f>
        <v/>
      </c>
      <c r="K88" s="10">
        <f>IF($I88="","",IFERROR($I88*Assumptions!$B$4,""))</f>
        <v/>
      </c>
      <c r="L88" s="10">
        <f>IF(OR($A88="",$H88="",$H88="Excluded"),"",IF(COUNTA($J88:$K88)=0,"",IFERROR(SUM($J88:$K88)*(1+Assumptions!$B$5),"")))</f>
        <v/>
      </c>
    </row>
    <row r="89" ht="22" customHeight="1">
      <c r="A89" s="18" t="n"/>
      <c r="B89" s="18" t="n"/>
      <c r="C89" s="22" t="n"/>
      <c r="D89" s="23" t="n"/>
      <c r="E89" s="22" t="n"/>
      <c r="F89" s="24" t="n"/>
      <c r="G89" s="23" t="n"/>
      <c r="H89" s="23" t="n"/>
      <c r="I89" s="25">
        <f>IF(OR($A89="",COUNT($C89,$E89)&lt;2),"",IFERROR($C89*$E89,""))</f>
        <v/>
      </c>
      <c r="J89" s="11">
        <f>IF(OR($A89="",COUNT($C89,$F89)&lt;2),"",IFERROR($C89*$F89,""))</f>
        <v/>
      </c>
      <c r="K89" s="11">
        <f>IF($I89="","",IFERROR($I89*Assumptions!$B$4,""))</f>
        <v/>
      </c>
      <c r="L89" s="11">
        <f>IF(OR($A89="",$H89="",$H89="Excluded"),"",IF(COUNTA($J89:$K89)=0,"",IFERROR(SUM($J89:$K89)*(1+Assumptions!$B$5),"")))</f>
        <v/>
      </c>
    </row>
    <row r="90" ht="22" customHeight="1">
      <c r="A90" s="18" t="n"/>
      <c r="B90" s="18" t="n"/>
      <c r="C90" s="22" t="n"/>
      <c r="D90" s="23" t="n"/>
      <c r="E90" s="22" t="n"/>
      <c r="F90" s="24" t="n"/>
      <c r="G90" s="23" t="n"/>
      <c r="H90" s="23" t="n"/>
      <c r="I90" s="9">
        <f>IF(OR($A90="",COUNT($C90,$E90)&lt;2),"",IFERROR($C90*$E90,""))</f>
        <v/>
      </c>
      <c r="J90" s="10">
        <f>IF(OR($A90="",COUNT($C90,$F90)&lt;2),"",IFERROR($C90*$F90,""))</f>
        <v/>
      </c>
      <c r="K90" s="10">
        <f>IF($I90="","",IFERROR($I90*Assumptions!$B$4,""))</f>
        <v/>
      </c>
      <c r="L90" s="10">
        <f>IF(OR($A90="",$H90="",$H90="Excluded"),"",IF(COUNTA($J90:$K90)=0,"",IFERROR(SUM($J90:$K90)*(1+Assumptions!$B$5),"")))</f>
        <v/>
      </c>
    </row>
    <row r="91" ht="22" customHeight="1">
      <c r="A91" s="18" t="n"/>
      <c r="B91" s="18" t="n"/>
      <c r="C91" s="22" t="n"/>
      <c r="D91" s="23" t="n"/>
      <c r="E91" s="22" t="n"/>
      <c r="F91" s="24" t="n"/>
      <c r="G91" s="23" t="n"/>
      <c r="H91" s="23" t="n"/>
      <c r="I91" s="25">
        <f>IF(OR($A91="",COUNT($C91,$E91)&lt;2),"",IFERROR($C91*$E91,""))</f>
        <v/>
      </c>
      <c r="J91" s="11">
        <f>IF(OR($A91="",COUNT($C91,$F91)&lt;2),"",IFERROR($C91*$F91,""))</f>
        <v/>
      </c>
      <c r="K91" s="11">
        <f>IF($I91="","",IFERROR($I91*Assumptions!$B$4,""))</f>
        <v/>
      </c>
      <c r="L91" s="11">
        <f>IF(OR($A91="",$H91="",$H91="Excluded"),"",IF(COUNTA($J91:$K91)=0,"",IFERROR(SUM($J91:$K91)*(1+Assumptions!$B$5),"")))</f>
        <v/>
      </c>
    </row>
    <row r="92" ht="22" customHeight="1">
      <c r="A92" s="18" t="n"/>
      <c r="B92" s="18" t="n"/>
      <c r="C92" s="22" t="n"/>
      <c r="D92" s="23" t="n"/>
      <c r="E92" s="22" t="n"/>
      <c r="F92" s="24" t="n"/>
      <c r="G92" s="23" t="n"/>
      <c r="H92" s="23" t="n"/>
      <c r="I92" s="9">
        <f>IF(OR($A92="",COUNT($C92,$E92)&lt;2),"",IFERROR($C92*$E92,""))</f>
        <v/>
      </c>
      <c r="J92" s="10">
        <f>IF(OR($A92="",COUNT($C92,$F92)&lt;2),"",IFERROR($C92*$F92,""))</f>
        <v/>
      </c>
      <c r="K92" s="10">
        <f>IF($I92="","",IFERROR($I92*Assumptions!$B$4,""))</f>
        <v/>
      </c>
      <c r="L92" s="10">
        <f>IF(OR($A92="",$H92="",$H92="Excluded"),"",IF(COUNTA($J92:$K92)=0,"",IFERROR(SUM($J92:$K92)*(1+Assumptions!$B$5),"")))</f>
        <v/>
      </c>
    </row>
    <row r="93" ht="22" customHeight="1">
      <c r="A93" s="18" t="n"/>
      <c r="B93" s="18" t="n"/>
      <c r="C93" s="22" t="n"/>
      <c r="D93" s="23" t="n"/>
      <c r="E93" s="22" t="n"/>
      <c r="F93" s="24" t="n"/>
      <c r="G93" s="23" t="n"/>
      <c r="H93" s="23" t="n"/>
      <c r="I93" s="25">
        <f>IF(OR($A93="",COUNT($C93,$E93)&lt;2),"",IFERROR($C93*$E93,""))</f>
        <v/>
      </c>
      <c r="J93" s="11">
        <f>IF(OR($A93="",COUNT($C93,$F93)&lt;2),"",IFERROR($C93*$F93,""))</f>
        <v/>
      </c>
      <c r="K93" s="11">
        <f>IF($I93="","",IFERROR($I93*Assumptions!$B$4,""))</f>
        <v/>
      </c>
      <c r="L93" s="11">
        <f>IF(OR($A93="",$H93="",$H93="Excluded"),"",IF(COUNTA($J93:$K93)=0,"",IFERROR(SUM($J93:$K93)*(1+Assumptions!$B$5),"")))</f>
        <v/>
      </c>
    </row>
    <row r="94" ht="22" customHeight="1">
      <c r="A94" s="18" t="n"/>
      <c r="B94" s="18" t="n"/>
      <c r="C94" s="22" t="n"/>
      <c r="D94" s="23" t="n"/>
      <c r="E94" s="22" t="n"/>
      <c r="F94" s="24" t="n"/>
      <c r="G94" s="23" t="n"/>
      <c r="H94" s="23" t="n"/>
      <c r="I94" s="9">
        <f>IF(OR($A94="",COUNT($C94,$E94)&lt;2),"",IFERROR($C94*$E94,""))</f>
        <v/>
      </c>
      <c r="J94" s="10">
        <f>IF(OR($A94="",COUNT($C94,$F94)&lt;2),"",IFERROR($C94*$F94,""))</f>
        <v/>
      </c>
      <c r="K94" s="10">
        <f>IF($I94="","",IFERROR($I94*Assumptions!$B$4,""))</f>
        <v/>
      </c>
      <c r="L94" s="10">
        <f>IF(OR($A94="",$H94="",$H94="Excluded"),"",IF(COUNTA($J94:$K94)=0,"",IFERROR(SUM($J94:$K94)*(1+Assumptions!$B$5),"")))</f>
        <v/>
      </c>
    </row>
    <row r="95" ht="22" customHeight="1">
      <c r="A95" s="18" t="n"/>
      <c r="B95" s="18" t="n"/>
      <c r="C95" s="22" t="n"/>
      <c r="D95" s="23" t="n"/>
      <c r="E95" s="22" t="n"/>
      <c r="F95" s="24" t="n"/>
      <c r="G95" s="23" t="n"/>
      <c r="H95" s="23" t="n"/>
      <c r="I95" s="25">
        <f>IF(OR($A95="",COUNT($C95,$E95)&lt;2),"",IFERROR($C95*$E95,""))</f>
        <v/>
      </c>
      <c r="J95" s="11">
        <f>IF(OR($A95="",COUNT($C95,$F95)&lt;2),"",IFERROR($C95*$F95,""))</f>
        <v/>
      </c>
      <c r="K95" s="11">
        <f>IF($I95="","",IFERROR($I95*Assumptions!$B$4,""))</f>
        <v/>
      </c>
      <c r="L95" s="11">
        <f>IF(OR($A95="",$H95="",$H95="Excluded"),"",IF(COUNTA($J95:$K95)=0,"",IFERROR(SUM($J95:$K95)*(1+Assumptions!$B$5),"")))</f>
        <v/>
      </c>
    </row>
    <row r="96" ht="22" customHeight="1">
      <c r="A96" s="18" t="n"/>
      <c r="B96" s="18" t="n"/>
      <c r="C96" s="22" t="n"/>
      <c r="D96" s="23" t="n"/>
      <c r="E96" s="22" t="n"/>
      <c r="F96" s="24" t="n"/>
      <c r="G96" s="23" t="n"/>
      <c r="H96" s="23" t="n"/>
      <c r="I96" s="9">
        <f>IF(OR($A96="",COUNT($C96,$E96)&lt;2),"",IFERROR($C96*$E96,""))</f>
        <v/>
      </c>
      <c r="J96" s="10">
        <f>IF(OR($A96="",COUNT($C96,$F96)&lt;2),"",IFERROR($C96*$F96,""))</f>
        <v/>
      </c>
      <c r="K96" s="10">
        <f>IF($I96="","",IFERROR($I96*Assumptions!$B$4,""))</f>
        <v/>
      </c>
      <c r="L96" s="10">
        <f>IF(OR($A96="",$H96="",$H96="Excluded"),"",IF(COUNTA($J96:$K96)=0,"",IFERROR(SUM($J96:$K96)*(1+Assumptions!$B$5),"")))</f>
        <v/>
      </c>
    </row>
    <row r="97" ht="22" customHeight="1">
      <c r="A97" s="18" t="n"/>
      <c r="B97" s="18" t="n"/>
      <c r="C97" s="22" t="n"/>
      <c r="D97" s="23" t="n"/>
      <c r="E97" s="22" t="n"/>
      <c r="F97" s="24" t="n"/>
      <c r="G97" s="23" t="n"/>
      <c r="H97" s="23" t="n"/>
      <c r="I97" s="25">
        <f>IF(OR($A97="",COUNT($C97,$E97)&lt;2),"",IFERROR($C97*$E97,""))</f>
        <v/>
      </c>
      <c r="J97" s="11">
        <f>IF(OR($A97="",COUNT($C97,$F97)&lt;2),"",IFERROR($C97*$F97,""))</f>
        <v/>
      </c>
      <c r="K97" s="11">
        <f>IF($I97="","",IFERROR($I97*Assumptions!$B$4,""))</f>
        <v/>
      </c>
      <c r="L97" s="11">
        <f>IF(OR($A97="",$H97="",$H97="Excluded"),"",IF(COUNTA($J97:$K97)=0,"",IFERROR(SUM($J97:$K97)*(1+Assumptions!$B$5),"")))</f>
        <v/>
      </c>
    </row>
    <row r="98" ht="22" customHeight="1">
      <c r="A98" s="18" t="n"/>
      <c r="B98" s="18" t="n"/>
      <c r="C98" s="22" t="n"/>
      <c r="D98" s="23" t="n"/>
      <c r="E98" s="22" t="n"/>
      <c r="F98" s="24" t="n"/>
      <c r="G98" s="23" t="n"/>
      <c r="H98" s="23" t="n"/>
      <c r="I98" s="9">
        <f>IF(OR($A98="",COUNT($C98,$E98)&lt;2),"",IFERROR($C98*$E98,""))</f>
        <v/>
      </c>
      <c r="J98" s="10">
        <f>IF(OR($A98="",COUNT($C98,$F98)&lt;2),"",IFERROR($C98*$F98,""))</f>
        <v/>
      </c>
      <c r="K98" s="10">
        <f>IF($I98="","",IFERROR($I98*Assumptions!$B$4,""))</f>
        <v/>
      </c>
      <c r="L98" s="10">
        <f>IF(OR($A98="",$H98="",$H98="Excluded"),"",IF(COUNTA($J98:$K98)=0,"",IFERROR(SUM($J98:$K98)*(1+Assumptions!$B$5),"")))</f>
        <v/>
      </c>
    </row>
    <row r="99" ht="22" customHeight="1">
      <c r="A99" s="18" t="n"/>
      <c r="B99" s="18" t="n"/>
      <c r="C99" s="22" t="n"/>
      <c r="D99" s="23" t="n"/>
      <c r="E99" s="22" t="n"/>
      <c r="F99" s="24" t="n"/>
      <c r="G99" s="23" t="n"/>
      <c r="H99" s="23" t="n"/>
      <c r="I99" s="25">
        <f>IF(OR($A99="",COUNT($C99,$E99)&lt;2),"",IFERROR($C99*$E99,""))</f>
        <v/>
      </c>
      <c r="J99" s="11">
        <f>IF(OR($A99="",COUNT($C99,$F99)&lt;2),"",IFERROR($C99*$F99,""))</f>
        <v/>
      </c>
      <c r="K99" s="11">
        <f>IF($I99="","",IFERROR($I99*Assumptions!$B$4,""))</f>
        <v/>
      </c>
      <c r="L99" s="11">
        <f>IF(OR($A99="",$H99="",$H99="Excluded"),"",IF(COUNTA($J99:$K99)=0,"",IFERROR(SUM($J99:$K99)*(1+Assumptions!$B$5),"")))</f>
        <v/>
      </c>
    </row>
    <row r="100" ht="22" customHeight="1">
      <c r="A100" s="18" t="n"/>
      <c r="B100" s="18" t="n"/>
      <c r="C100" s="22" t="n"/>
      <c r="D100" s="23" t="n"/>
      <c r="E100" s="22" t="n"/>
      <c r="F100" s="24" t="n"/>
      <c r="G100" s="23" t="n"/>
      <c r="H100" s="23" t="n"/>
      <c r="I100" s="9">
        <f>IF(OR($A100="",COUNT($C100,$E100)&lt;2),"",IFERROR($C100*$E100,""))</f>
        <v/>
      </c>
      <c r="J100" s="10">
        <f>IF(OR($A100="",COUNT($C100,$F100)&lt;2),"",IFERROR($C100*$F100,""))</f>
        <v/>
      </c>
      <c r="K100" s="10">
        <f>IF($I100="","",IFERROR($I100*Assumptions!$B$4,""))</f>
        <v/>
      </c>
      <c r="L100" s="10">
        <f>IF(OR($A100="",$H100="",$H100="Excluded"),"",IF(COUNTA($J100:$K100)=0,"",IFERROR(SUM($J100:$K100)*(1+Assumptions!$B$5),"")))</f>
        <v/>
      </c>
    </row>
    <row r="101" ht="22" customHeight="1">
      <c r="A101" s="18" t="n"/>
      <c r="B101" s="18" t="n"/>
      <c r="C101" s="22" t="n"/>
      <c r="D101" s="23" t="n"/>
      <c r="E101" s="22" t="n"/>
      <c r="F101" s="24" t="n"/>
      <c r="G101" s="23" t="n"/>
      <c r="H101" s="23" t="n"/>
      <c r="I101" s="25">
        <f>IF(OR($A101="",COUNT($C101,$E101)&lt;2),"",IFERROR($C101*$E101,""))</f>
        <v/>
      </c>
      <c r="J101" s="11">
        <f>IF(OR($A101="",COUNT($C101,$F101)&lt;2),"",IFERROR($C101*$F101,""))</f>
        <v/>
      </c>
      <c r="K101" s="11">
        <f>IF($I101="","",IFERROR($I101*Assumptions!$B$4,""))</f>
        <v/>
      </c>
      <c r="L101" s="11">
        <f>IF(OR($A101="",$H101="",$H101="Excluded"),"",IF(COUNTA($J101:$K101)=0,"",IFERROR(SUM($J101:$K101)*(1+Assumptions!$B$5),"")))</f>
        <v/>
      </c>
    </row>
    <row r="102" ht="22" customHeight="1">
      <c r="A102" s="18" t="n"/>
      <c r="B102" s="18" t="n"/>
      <c r="C102" s="22" t="n"/>
      <c r="D102" s="23" t="n"/>
      <c r="E102" s="22" t="n"/>
      <c r="F102" s="24" t="n"/>
      <c r="G102" s="23" t="n"/>
      <c r="H102" s="23" t="n"/>
      <c r="I102" s="9">
        <f>IF(OR($A102="",COUNT($C102,$E102)&lt;2),"",IFERROR($C102*$E102,""))</f>
        <v/>
      </c>
      <c r="J102" s="10">
        <f>IF(OR($A102="",COUNT($C102,$F102)&lt;2),"",IFERROR($C102*$F102,""))</f>
        <v/>
      </c>
      <c r="K102" s="10">
        <f>IF($I102="","",IFERROR($I102*Assumptions!$B$4,""))</f>
        <v/>
      </c>
      <c r="L102" s="10">
        <f>IF(OR($A102="",$H102="",$H102="Excluded"),"",IF(COUNTA($J102:$K102)=0,"",IFERROR(SUM($J102:$K102)*(1+Assumptions!$B$5),"")))</f>
        <v/>
      </c>
    </row>
    <row r="103" ht="22" customHeight="1">
      <c r="A103" s="18" t="n"/>
      <c r="B103" s="18" t="n"/>
      <c r="C103" s="22" t="n"/>
      <c r="D103" s="23" t="n"/>
      <c r="E103" s="22" t="n"/>
      <c r="F103" s="24" t="n"/>
      <c r="G103" s="23" t="n"/>
      <c r="H103" s="23" t="n"/>
      <c r="I103" s="25">
        <f>IF(OR($A103="",COUNT($C103,$E103)&lt;2),"",IFERROR($C103*$E103,""))</f>
        <v/>
      </c>
      <c r="J103" s="11">
        <f>IF(OR($A103="",COUNT($C103,$F103)&lt;2),"",IFERROR($C103*$F103,""))</f>
        <v/>
      </c>
      <c r="K103" s="11">
        <f>IF($I103="","",IFERROR($I103*Assumptions!$B$4,""))</f>
        <v/>
      </c>
      <c r="L103" s="11">
        <f>IF(OR($A103="",$H103="",$H103="Excluded"),"",IF(COUNTA($J103:$K103)=0,"",IFERROR(SUM($J103:$K103)*(1+Assumptions!$B$5),"")))</f>
        <v/>
      </c>
    </row>
    <row r="104" ht="22" customHeight="1">
      <c r="A104" s="18" t="n"/>
      <c r="B104" s="18" t="n"/>
      <c r="C104" s="22" t="n"/>
      <c r="D104" s="23" t="n"/>
      <c r="E104" s="22" t="n"/>
      <c r="F104" s="24" t="n"/>
      <c r="G104" s="23" t="n"/>
      <c r="H104" s="23" t="n"/>
      <c r="I104" s="9">
        <f>IF(OR($A104="",COUNT($C104,$E104)&lt;2),"",IFERROR($C104*$E104,""))</f>
        <v/>
      </c>
      <c r="J104" s="10">
        <f>IF(OR($A104="",COUNT($C104,$F104)&lt;2),"",IFERROR($C104*$F104,""))</f>
        <v/>
      </c>
      <c r="K104" s="10">
        <f>IF($I104="","",IFERROR($I104*Assumptions!$B$4,""))</f>
        <v/>
      </c>
      <c r="L104" s="10">
        <f>IF(OR($A104="",$H104="",$H104="Excluded"),"",IF(COUNTA($J104:$K104)=0,"",IFERROR(SUM($J104:$K104)*(1+Assumptions!$B$5),"")))</f>
        <v/>
      </c>
    </row>
    <row r="105" ht="22" customHeight="1">
      <c r="A105" s="18" t="n"/>
      <c r="B105" s="18" t="n"/>
      <c r="C105" s="22" t="n"/>
      <c r="D105" s="23" t="n"/>
      <c r="E105" s="22" t="n"/>
      <c r="F105" s="24" t="n"/>
      <c r="G105" s="23" t="n"/>
      <c r="H105" s="23" t="n"/>
      <c r="I105" s="25">
        <f>IF(OR($A105="",COUNT($C105,$E105)&lt;2),"",IFERROR($C105*$E105,""))</f>
        <v/>
      </c>
      <c r="J105" s="11">
        <f>IF(OR($A105="",COUNT($C105,$F105)&lt;2),"",IFERROR($C105*$F105,""))</f>
        <v/>
      </c>
      <c r="K105" s="11">
        <f>IF($I105="","",IFERROR($I105*Assumptions!$B$4,""))</f>
        <v/>
      </c>
      <c r="L105" s="11">
        <f>IF(OR($A105="",$H105="",$H105="Excluded"),"",IF(COUNTA($J105:$K105)=0,"",IFERROR(SUM($J105:$K105)*(1+Assumptions!$B$5),"")))</f>
        <v/>
      </c>
    </row>
    <row r="106" ht="22" customHeight="1">
      <c r="A106" s="18" t="n"/>
      <c r="B106" s="18" t="n"/>
      <c r="C106" s="22" t="n"/>
      <c r="D106" s="23" t="n"/>
      <c r="E106" s="22" t="n"/>
      <c r="F106" s="24" t="n"/>
      <c r="G106" s="23" t="n"/>
      <c r="H106" s="23" t="n"/>
      <c r="I106" s="9">
        <f>IF(OR($A106="",COUNT($C106,$E106)&lt;2),"",IFERROR($C106*$E106,""))</f>
        <v/>
      </c>
      <c r="J106" s="10">
        <f>IF(OR($A106="",COUNT($C106,$F106)&lt;2),"",IFERROR($C106*$F106,""))</f>
        <v/>
      </c>
      <c r="K106" s="10">
        <f>IF($I106="","",IFERROR($I106*Assumptions!$B$4,""))</f>
        <v/>
      </c>
      <c r="L106" s="10">
        <f>IF(OR($A106="",$H106="",$H106="Excluded"),"",IF(COUNTA($J106:$K106)=0,"",IFERROR(SUM($J106:$K106)*(1+Assumptions!$B$5),"")))</f>
        <v/>
      </c>
    </row>
    <row r="107" ht="22" customHeight="1">
      <c r="A107" s="18" t="n"/>
      <c r="B107" s="18" t="n"/>
      <c r="C107" s="22" t="n"/>
      <c r="D107" s="23" t="n"/>
      <c r="E107" s="22" t="n"/>
      <c r="F107" s="24" t="n"/>
      <c r="G107" s="23" t="n"/>
      <c r="H107" s="23" t="n"/>
      <c r="I107" s="25">
        <f>IF(OR($A107="",COUNT($C107,$E107)&lt;2),"",IFERROR($C107*$E107,""))</f>
        <v/>
      </c>
      <c r="J107" s="11">
        <f>IF(OR($A107="",COUNT($C107,$F107)&lt;2),"",IFERROR($C107*$F107,""))</f>
        <v/>
      </c>
      <c r="K107" s="11">
        <f>IF($I107="","",IFERROR($I107*Assumptions!$B$4,""))</f>
        <v/>
      </c>
      <c r="L107" s="11">
        <f>IF(OR($A107="",$H107="",$H107="Excluded"),"",IF(COUNTA($J107:$K107)=0,"",IFERROR(SUM($J107:$K107)*(1+Assumptions!$B$5),"")))</f>
        <v/>
      </c>
    </row>
    <row r="108" ht="22" customHeight="1">
      <c r="A108" s="18" t="n"/>
      <c r="B108" s="18" t="n"/>
      <c r="C108" s="22" t="n"/>
      <c r="D108" s="23" t="n"/>
      <c r="E108" s="22" t="n"/>
      <c r="F108" s="24" t="n"/>
      <c r="G108" s="23" t="n"/>
      <c r="H108" s="23" t="n"/>
      <c r="I108" s="9">
        <f>IF(OR($A108="",COUNT($C108,$E108)&lt;2),"",IFERROR($C108*$E108,""))</f>
        <v/>
      </c>
      <c r="J108" s="10">
        <f>IF(OR($A108="",COUNT($C108,$F108)&lt;2),"",IFERROR($C108*$F108,""))</f>
        <v/>
      </c>
      <c r="K108" s="10">
        <f>IF($I108="","",IFERROR($I108*Assumptions!$B$4,""))</f>
        <v/>
      </c>
      <c r="L108" s="10">
        <f>IF(OR($A108="",$H108="",$H108="Excluded"),"",IF(COUNTA($J108:$K108)=0,"",IFERROR(SUM($J108:$K108)*(1+Assumptions!$B$5),"")))</f>
        <v/>
      </c>
    </row>
    <row r="109" ht="22" customHeight="1">
      <c r="A109" s="18" t="n"/>
      <c r="B109" s="18" t="n"/>
      <c r="C109" s="22" t="n"/>
      <c r="D109" s="23" t="n"/>
      <c r="E109" s="22" t="n"/>
      <c r="F109" s="24" t="n"/>
      <c r="G109" s="23" t="n"/>
      <c r="H109" s="23" t="n"/>
      <c r="I109" s="25">
        <f>IF(OR($A109="",COUNT($C109,$E109)&lt;2),"",IFERROR($C109*$E109,""))</f>
        <v/>
      </c>
      <c r="J109" s="11">
        <f>IF(OR($A109="",COUNT($C109,$F109)&lt;2),"",IFERROR($C109*$F109,""))</f>
        <v/>
      </c>
      <c r="K109" s="11">
        <f>IF($I109="","",IFERROR($I109*Assumptions!$B$4,""))</f>
        <v/>
      </c>
      <c r="L109" s="11">
        <f>IF(OR($A109="",$H109="",$H109="Excluded"),"",IF(COUNTA($J109:$K109)=0,"",IFERROR(SUM($J109:$K109)*(1+Assumptions!$B$5),"")))</f>
        <v/>
      </c>
    </row>
    <row r="110" ht="22" customHeight="1">
      <c r="A110" s="18" t="n"/>
      <c r="B110" s="18" t="n"/>
      <c r="C110" s="22" t="n"/>
      <c r="D110" s="23" t="n"/>
      <c r="E110" s="22" t="n"/>
      <c r="F110" s="24" t="n"/>
      <c r="G110" s="23" t="n"/>
      <c r="H110" s="23" t="n"/>
      <c r="I110" s="9">
        <f>IF(OR($A110="",COUNT($C110,$E110)&lt;2),"",IFERROR($C110*$E110,""))</f>
        <v/>
      </c>
      <c r="J110" s="10">
        <f>IF(OR($A110="",COUNT($C110,$F110)&lt;2),"",IFERROR($C110*$F110,""))</f>
        <v/>
      </c>
      <c r="K110" s="10">
        <f>IF($I110="","",IFERROR($I110*Assumptions!$B$4,""))</f>
        <v/>
      </c>
      <c r="L110" s="10">
        <f>IF(OR($A110="",$H110="",$H110="Excluded"),"",IF(COUNTA($J110:$K110)=0,"",IFERROR(SUM($J110:$K110)*(1+Assumptions!$B$5),"")))</f>
        <v/>
      </c>
    </row>
    <row r="111" ht="22" customHeight="1">
      <c r="A111" s="18" t="n"/>
      <c r="B111" s="18" t="n"/>
      <c r="C111" s="22" t="n"/>
      <c r="D111" s="23" t="n"/>
      <c r="E111" s="22" t="n"/>
      <c r="F111" s="24" t="n"/>
      <c r="G111" s="23" t="n"/>
      <c r="H111" s="23" t="n"/>
      <c r="I111" s="25">
        <f>IF(OR($A111="",COUNT($C111,$E111)&lt;2),"",IFERROR($C111*$E111,""))</f>
        <v/>
      </c>
      <c r="J111" s="11">
        <f>IF(OR($A111="",COUNT($C111,$F111)&lt;2),"",IFERROR($C111*$F111,""))</f>
        <v/>
      </c>
      <c r="K111" s="11">
        <f>IF($I111="","",IFERROR($I111*Assumptions!$B$4,""))</f>
        <v/>
      </c>
      <c r="L111" s="11">
        <f>IF(OR($A111="",$H111="",$H111="Excluded"),"",IF(COUNTA($J111:$K111)=0,"",IFERROR(SUM($J111:$K111)*(1+Assumptions!$B$5),"")))</f>
        <v/>
      </c>
    </row>
    <row r="112" ht="22" customHeight="1">
      <c r="A112" s="18" t="n"/>
      <c r="B112" s="18" t="n"/>
      <c r="C112" s="22" t="n"/>
      <c r="D112" s="23" t="n"/>
      <c r="E112" s="22" t="n"/>
      <c r="F112" s="24" t="n"/>
      <c r="G112" s="23" t="n"/>
      <c r="H112" s="23" t="n"/>
      <c r="I112" s="9">
        <f>IF(OR($A112="",COUNT($C112,$E112)&lt;2),"",IFERROR($C112*$E112,""))</f>
        <v/>
      </c>
      <c r="J112" s="10">
        <f>IF(OR($A112="",COUNT($C112,$F112)&lt;2),"",IFERROR($C112*$F112,""))</f>
        <v/>
      </c>
      <c r="K112" s="10">
        <f>IF($I112="","",IFERROR($I112*Assumptions!$B$4,""))</f>
        <v/>
      </c>
      <c r="L112" s="10">
        <f>IF(OR($A112="",$H112="",$H112="Excluded"),"",IF(COUNTA($J112:$K112)=0,"",IFERROR(SUM($J112:$K112)*(1+Assumptions!$B$5),"")))</f>
        <v/>
      </c>
    </row>
    <row r="113" ht="22" customHeight="1">
      <c r="A113" s="18" t="n"/>
      <c r="B113" s="18" t="n"/>
      <c r="C113" s="22" t="n"/>
      <c r="D113" s="23" t="n"/>
      <c r="E113" s="22" t="n"/>
      <c r="F113" s="24" t="n"/>
      <c r="G113" s="23" t="n"/>
      <c r="H113" s="23" t="n"/>
      <c r="I113" s="25">
        <f>IF(OR($A113="",COUNT($C113,$E113)&lt;2),"",IFERROR($C113*$E113,""))</f>
        <v/>
      </c>
      <c r="J113" s="11">
        <f>IF(OR($A113="",COUNT($C113,$F113)&lt;2),"",IFERROR($C113*$F113,""))</f>
        <v/>
      </c>
      <c r="K113" s="11">
        <f>IF($I113="","",IFERROR($I113*Assumptions!$B$4,""))</f>
        <v/>
      </c>
      <c r="L113" s="11">
        <f>IF(OR($A113="",$H113="",$H113="Excluded"),"",IF(COUNTA($J113:$K113)=0,"",IFERROR(SUM($J113:$K113)*(1+Assumptions!$B$5),"")))</f>
        <v/>
      </c>
    </row>
    <row r="114" ht="22" customHeight="1">
      <c r="A114" s="18" t="n"/>
      <c r="B114" s="18" t="n"/>
      <c r="C114" s="22" t="n"/>
      <c r="D114" s="23" t="n"/>
      <c r="E114" s="22" t="n"/>
      <c r="F114" s="24" t="n"/>
      <c r="G114" s="23" t="n"/>
      <c r="H114" s="23" t="n"/>
      <c r="I114" s="9">
        <f>IF(OR($A114="",COUNT($C114,$E114)&lt;2),"",IFERROR($C114*$E114,""))</f>
        <v/>
      </c>
      <c r="J114" s="10">
        <f>IF(OR($A114="",COUNT($C114,$F114)&lt;2),"",IFERROR($C114*$F114,""))</f>
        <v/>
      </c>
      <c r="K114" s="10">
        <f>IF($I114="","",IFERROR($I114*Assumptions!$B$4,""))</f>
        <v/>
      </c>
      <c r="L114" s="10">
        <f>IF(OR($A114="",$H114="",$H114="Excluded"),"",IF(COUNTA($J114:$K114)=0,"",IFERROR(SUM($J114:$K114)*(1+Assumptions!$B$5),"")))</f>
        <v/>
      </c>
    </row>
    <row r="115" ht="22" customHeight="1">
      <c r="A115" s="18" t="n"/>
      <c r="B115" s="18" t="n"/>
      <c r="C115" s="22" t="n"/>
      <c r="D115" s="23" t="n"/>
      <c r="E115" s="22" t="n"/>
      <c r="F115" s="24" t="n"/>
      <c r="G115" s="23" t="n"/>
      <c r="H115" s="23" t="n"/>
      <c r="I115" s="25">
        <f>IF(OR($A115="",COUNT($C115,$E115)&lt;2),"",IFERROR($C115*$E115,""))</f>
        <v/>
      </c>
      <c r="J115" s="11">
        <f>IF(OR($A115="",COUNT($C115,$F115)&lt;2),"",IFERROR($C115*$F115,""))</f>
        <v/>
      </c>
      <c r="K115" s="11">
        <f>IF($I115="","",IFERROR($I115*Assumptions!$B$4,""))</f>
        <v/>
      </c>
      <c r="L115" s="11">
        <f>IF(OR($A115="",$H115="",$H115="Excluded"),"",IF(COUNTA($J115:$K115)=0,"",IFERROR(SUM($J115:$K115)*(1+Assumptions!$B$5),"")))</f>
        <v/>
      </c>
    </row>
    <row r="116" ht="22" customHeight="1">
      <c r="A116" s="18" t="n"/>
      <c r="B116" s="18" t="n"/>
      <c r="C116" s="22" t="n"/>
      <c r="D116" s="23" t="n"/>
      <c r="E116" s="22" t="n"/>
      <c r="F116" s="24" t="n"/>
      <c r="G116" s="23" t="n"/>
      <c r="H116" s="23" t="n"/>
      <c r="I116" s="9">
        <f>IF(OR($A116="",COUNT($C116,$E116)&lt;2),"",IFERROR($C116*$E116,""))</f>
        <v/>
      </c>
      <c r="J116" s="10">
        <f>IF(OR($A116="",COUNT($C116,$F116)&lt;2),"",IFERROR($C116*$F116,""))</f>
        <v/>
      </c>
      <c r="K116" s="10">
        <f>IF($I116="","",IFERROR($I116*Assumptions!$B$4,""))</f>
        <v/>
      </c>
      <c r="L116" s="10">
        <f>IF(OR($A116="",$H116="",$H116="Excluded"),"",IF(COUNTA($J116:$K116)=0,"",IFERROR(SUM($J116:$K116)*(1+Assumptions!$B$5),"")))</f>
        <v/>
      </c>
    </row>
    <row r="117" ht="22" customHeight="1">
      <c r="A117" s="18" t="n"/>
      <c r="B117" s="18" t="n"/>
      <c r="C117" s="22" t="n"/>
      <c r="D117" s="23" t="n"/>
      <c r="E117" s="22" t="n"/>
      <c r="F117" s="24" t="n"/>
      <c r="G117" s="23" t="n"/>
      <c r="H117" s="23" t="n"/>
      <c r="I117" s="25">
        <f>IF(OR($A117="",COUNT($C117,$E117)&lt;2),"",IFERROR($C117*$E117,""))</f>
        <v/>
      </c>
      <c r="J117" s="11">
        <f>IF(OR($A117="",COUNT($C117,$F117)&lt;2),"",IFERROR($C117*$F117,""))</f>
        <v/>
      </c>
      <c r="K117" s="11">
        <f>IF($I117="","",IFERROR($I117*Assumptions!$B$4,""))</f>
        <v/>
      </c>
      <c r="L117" s="11">
        <f>IF(OR($A117="",$H117="",$H117="Excluded"),"",IF(COUNTA($J117:$K117)=0,"",IFERROR(SUM($J117:$K117)*(1+Assumptions!$B$5),"")))</f>
        <v/>
      </c>
    </row>
    <row r="118" ht="22" customHeight="1">
      <c r="A118" s="18" t="n"/>
      <c r="B118" s="18" t="n"/>
      <c r="C118" s="22" t="n"/>
      <c r="D118" s="23" t="n"/>
      <c r="E118" s="22" t="n"/>
      <c r="F118" s="24" t="n"/>
      <c r="G118" s="23" t="n"/>
      <c r="H118" s="23" t="n"/>
      <c r="I118" s="9">
        <f>IF(OR($A118="",COUNT($C118,$E118)&lt;2),"",IFERROR($C118*$E118,""))</f>
        <v/>
      </c>
      <c r="J118" s="10">
        <f>IF(OR($A118="",COUNT($C118,$F118)&lt;2),"",IFERROR($C118*$F118,""))</f>
        <v/>
      </c>
      <c r="K118" s="10">
        <f>IF($I118="","",IFERROR($I118*Assumptions!$B$4,""))</f>
        <v/>
      </c>
      <c r="L118" s="10">
        <f>IF(OR($A118="",$H118="",$H118="Excluded"),"",IF(COUNTA($J118:$K118)=0,"",IFERROR(SUM($J118:$K118)*(1+Assumptions!$B$5),"")))</f>
        <v/>
      </c>
    </row>
    <row r="119" ht="22" customHeight="1">
      <c r="A119" s="18" t="n"/>
      <c r="B119" s="18" t="n"/>
      <c r="C119" s="22" t="n"/>
      <c r="D119" s="23" t="n"/>
      <c r="E119" s="22" t="n"/>
      <c r="F119" s="24" t="n"/>
      <c r="G119" s="23" t="n"/>
      <c r="H119" s="23" t="n"/>
      <c r="I119" s="25">
        <f>IF(OR($A119="",COUNT($C119,$E119)&lt;2),"",IFERROR($C119*$E119,""))</f>
        <v/>
      </c>
      <c r="J119" s="11">
        <f>IF(OR($A119="",COUNT($C119,$F119)&lt;2),"",IFERROR($C119*$F119,""))</f>
        <v/>
      </c>
      <c r="K119" s="11">
        <f>IF($I119="","",IFERROR($I119*Assumptions!$B$4,""))</f>
        <v/>
      </c>
      <c r="L119" s="11">
        <f>IF(OR($A119="",$H119="",$H119="Excluded"),"",IF(COUNTA($J119:$K119)=0,"",IFERROR(SUM($J119:$K119)*(1+Assumptions!$B$5),"")))</f>
        <v/>
      </c>
    </row>
    <row r="120" ht="22" customHeight="1">
      <c r="A120" s="18" t="n"/>
      <c r="B120" s="18" t="n"/>
      <c r="C120" s="22" t="n"/>
      <c r="D120" s="23" t="n"/>
      <c r="E120" s="22" t="n"/>
      <c r="F120" s="24" t="n"/>
      <c r="G120" s="23" t="n"/>
      <c r="H120" s="23" t="n"/>
      <c r="I120" s="9">
        <f>IF(OR($A120="",COUNT($C120,$E120)&lt;2),"",IFERROR($C120*$E120,""))</f>
        <v/>
      </c>
      <c r="J120" s="10">
        <f>IF(OR($A120="",COUNT($C120,$F120)&lt;2),"",IFERROR($C120*$F120,""))</f>
        <v/>
      </c>
      <c r="K120" s="10">
        <f>IF($I120="","",IFERROR($I120*Assumptions!$B$4,""))</f>
        <v/>
      </c>
      <c r="L120" s="10">
        <f>IF(OR($A120="",$H120="",$H120="Excluded"),"",IF(COUNTA($J120:$K120)=0,"",IFERROR(SUM($J120:$K120)*(1+Assumptions!$B$5),"")))</f>
        <v/>
      </c>
    </row>
    <row r="121" ht="22" customHeight="1">
      <c r="A121" s="18" t="n"/>
      <c r="B121" s="18" t="n"/>
      <c r="C121" s="22" t="n"/>
      <c r="D121" s="23" t="n"/>
      <c r="E121" s="22" t="n"/>
      <c r="F121" s="24" t="n"/>
      <c r="G121" s="23" t="n"/>
      <c r="H121" s="23" t="n"/>
      <c r="I121" s="25">
        <f>IF(OR($A121="",COUNT($C121,$E121)&lt;2),"",IFERROR($C121*$E121,""))</f>
        <v/>
      </c>
      <c r="J121" s="11">
        <f>IF(OR($A121="",COUNT($C121,$F121)&lt;2),"",IFERROR($C121*$F121,""))</f>
        <v/>
      </c>
      <c r="K121" s="11">
        <f>IF($I121="","",IFERROR($I121*Assumptions!$B$4,""))</f>
        <v/>
      </c>
      <c r="L121" s="11">
        <f>IF(OR($A121="",$H121="",$H121="Excluded"),"",IF(COUNTA($J121:$K121)=0,"",IFERROR(SUM($J121:$K121)*(1+Assumptions!$B$5),"")))</f>
        <v/>
      </c>
    </row>
    <row r="122" ht="22" customHeight="1">
      <c r="A122" s="18" t="n"/>
      <c r="B122" s="18" t="n"/>
      <c r="C122" s="22" t="n"/>
      <c r="D122" s="23" t="n"/>
      <c r="E122" s="22" t="n"/>
      <c r="F122" s="24" t="n"/>
      <c r="G122" s="23" t="n"/>
      <c r="H122" s="23" t="n"/>
      <c r="I122" s="9">
        <f>IF(OR($A122="",COUNT($C122,$E122)&lt;2),"",IFERROR($C122*$E122,""))</f>
        <v/>
      </c>
      <c r="J122" s="10">
        <f>IF(OR($A122="",COUNT($C122,$F122)&lt;2),"",IFERROR($C122*$F122,""))</f>
        <v/>
      </c>
      <c r="K122" s="10">
        <f>IF($I122="","",IFERROR($I122*Assumptions!$B$4,""))</f>
        <v/>
      </c>
      <c r="L122" s="10">
        <f>IF(OR($A122="",$H122="",$H122="Excluded"),"",IF(COUNTA($J122:$K122)=0,"",IFERROR(SUM($J122:$K122)*(1+Assumptions!$B$5),"")))</f>
        <v/>
      </c>
    </row>
    <row r="123" ht="22" customHeight="1">
      <c r="A123" s="18" t="n"/>
      <c r="B123" s="18" t="n"/>
      <c r="C123" s="22" t="n"/>
      <c r="D123" s="23" t="n"/>
      <c r="E123" s="22" t="n"/>
      <c r="F123" s="24" t="n"/>
      <c r="G123" s="23" t="n"/>
      <c r="H123" s="23" t="n"/>
      <c r="I123" s="25">
        <f>IF(OR($A123="",COUNT($C123,$E123)&lt;2),"",IFERROR($C123*$E123,""))</f>
        <v/>
      </c>
      <c r="J123" s="11">
        <f>IF(OR($A123="",COUNT($C123,$F123)&lt;2),"",IFERROR($C123*$F123,""))</f>
        <v/>
      </c>
      <c r="K123" s="11">
        <f>IF($I123="","",IFERROR($I123*Assumptions!$B$4,""))</f>
        <v/>
      </c>
      <c r="L123" s="11">
        <f>IF(OR($A123="",$H123="",$H123="Excluded"),"",IF(COUNTA($J123:$K123)=0,"",IFERROR(SUM($J123:$K123)*(1+Assumptions!$B$5),"")))</f>
        <v/>
      </c>
    </row>
    <row r="124" ht="22" customHeight="1">
      <c r="A124" s="18" t="n"/>
      <c r="B124" s="18" t="n"/>
      <c r="C124" s="22" t="n"/>
      <c r="D124" s="23" t="n"/>
      <c r="E124" s="22" t="n"/>
      <c r="F124" s="24" t="n"/>
      <c r="G124" s="23" t="n"/>
      <c r="H124" s="23" t="n"/>
      <c r="I124" s="9">
        <f>IF(OR($A124="",COUNT($C124,$E124)&lt;2),"",IFERROR($C124*$E124,""))</f>
        <v/>
      </c>
      <c r="J124" s="10">
        <f>IF(OR($A124="",COUNT($C124,$F124)&lt;2),"",IFERROR($C124*$F124,""))</f>
        <v/>
      </c>
      <c r="K124" s="10">
        <f>IF($I124="","",IFERROR($I124*Assumptions!$B$4,""))</f>
        <v/>
      </c>
      <c r="L124" s="10">
        <f>IF(OR($A124="",$H124="",$H124="Excluded"),"",IF(COUNTA($J124:$K124)=0,"",IFERROR(SUM($J124:$K124)*(1+Assumptions!$B$5),"")))</f>
        <v/>
      </c>
    </row>
    <row r="125" ht="22" customHeight="1">
      <c r="A125" s="18" t="n"/>
      <c r="B125" s="18" t="n"/>
      <c r="C125" s="22" t="n"/>
      <c r="D125" s="23" t="n"/>
      <c r="E125" s="22" t="n"/>
      <c r="F125" s="24" t="n"/>
      <c r="G125" s="23" t="n"/>
      <c r="H125" s="23" t="n"/>
      <c r="I125" s="25">
        <f>IF(OR($A125="",COUNT($C125,$E125)&lt;2),"",IFERROR($C125*$E125,""))</f>
        <v/>
      </c>
      <c r="J125" s="11">
        <f>IF(OR($A125="",COUNT($C125,$F125)&lt;2),"",IFERROR($C125*$F125,""))</f>
        <v/>
      </c>
      <c r="K125" s="11">
        <f>IF($I125="","",IFERROR($I125*Assumptions!$B$4,""))</f>
        <v/>
      </c>
      <c r="L125" s="11">
        <f>IF(OR($A125="",$H125="",$H125="Excluded"),"",IF(COUNTA($J125:$K125)=0,"",IFERROR(SUM($J125:$K125)*(1+Assumptions!$B$5),"")))</f>
        <v/>
      </c>
    </row>
    <row r="126" ht="22" customHeight="1">
      <c r="A126" s="18" t="n"/>
      <c r="B126" s="18" t="n"/>
      <c r="C126" s="22" t="n"/>
      <c r="D126" s="23" t="n"/>
      <c r="E126" s="22" t="n"/>
      <c r="F126" s="24" t="n"/>
      <c r="G126" s="23" t="n"/>
      <c r="H126" s="23" t="n"/>
      <c r="I126" s="9">
        <f>IF(OR($A126="",COUNT($C126,$E126)&lt;2),"",IFERROR($C126*$E126,""))</f>
        <v/>
      </c>
      <c r="J126" s="10">
        <f>IF(OR($A126="",COUNT($C126,$F126)&lt;2),"",IFERROR($C126*$F126,""))</f>
        <v/>
      </c>
      <c r="K126" s="10">
        <f>IF($I126="","",IFERROR($I126*Assumptions!$B$4,""))</f>
        <v/>
      </c>
      <c r="L126" s="10">
        <f>IF(OR($A126="",$H126="",$H126="Excluded"),"",IF(COUNTA($J126:$K126)=0,"",IFERROR(SUM($J126:$K126)*(1+Assumptions!$B$5),"")))</f>
        <v/>
      </c>
    </row>
    <row r="127" ht="22" customHeight="1">
      <c r="A127" s="18" t="n"/>
      <c r="B127" s="18" t="n"/>
      <c r="C127" s="22" t="n"/>
      <c r="D127" s="23" t="n"/>
      <c r="E127" s="22" t="n"/>
      <c r="F127" s="24" t="n"/>
      <c r="G127" s="23" t="n"/>
      <c r="H127" s="23" t="n"/>
      <c r="I127" s="25">
        <f>IF(OR($A127="",COUNT($C127,$E127)&lt;2),"",IFERROR($C127*$E127,""))</f>
        <v/>
      </c>
      <c r="J127" s="11">
        <f>IF(OR($A127="",COUNT($C127,$F127)&lt;2),"",IFERROR($C127*$F127,""))</f>
        <v/>
      </c>
      <c r="K127" s="11">
        <f>IF($I127="","",IFERROR($I127*Assumptions!$B$4,""))</f>
        <v/>
      </c>
      <c r="L127" s="11">
        <f>IF(OR($A127="",$H127="",$H127="Excluded"),"",IF(COUNTA($J127:$K127)=0,"",IFERROR(SUM($J127:$K127)*(1+Assumptions!$B$5),"")))</f>
        <v/>
      </c>
    </row>
  </sheetData>
  <autoFilter ref="A7:L127"/>
  <mergeCells count="1">
    <mergeCell ref="A1:L1"/>
  </mergeCells>
  <conditionalFormatting sqref="A8:L127">
    <cfRule type="expression" priority="1" dxfId="0" stopIfTrue="1">
      <formula>=AND($A8&lt;&gt;"",OR($C8="",$D8="",$E8="",$F8="",$G8="",$H8=""))</formula>
    </cfRule>
    <cfRule type="expression" priority="2" dxfId="0" stopIfTrue="1">
      <formula>=$H8="Needs Review"</formula>
    </cfRule>
  </conditionalFormatting>
  <conditionalFormatting sqref="H8:H127">
    <cfRule type="expression" priority="3" dxfId="2" stopIfTrue="0">
      <formula>=$H8="Optional"</formula>
    </cfRule>
  </conditionalFormatting>
  <conditionalFormatting sqref="C8:C127">
    <cfRule type="expression" priority="4" dxfId="0" stopIfTrue="1">
      <formula>=AND(ISNUMBER($C8),$C8&gt;Assumptions!$B$11)</formula>
    </cfRule>
  </conditionalFormatting>
  <conditionalFormatting sqref="E8:E127">
    <cfRule type="expression" priority="5" dxfId="0" stopIfTrue="1">
      <formula>=AND(ISNUMBER($E8),$E8&gt;Assumptions!$B$12)</formula>
    </cfRule>
  </conditionalFormatting>
  <dataValidations count="6">
    <dataValidation sqref="B4" showDropDown="0" showInputMessage="1" showErrorMessage="1" allowBlank="0" errorTitle="Check date" error="Enter a date from 01/01/2020 through 12/31/2100." promptTitle="Estimate date" prompt="Enter a valid estimate date." type="date" errorStyle="stop" operator="between">
      <formula1>DATE(2020,1,1)</formula1>
      <formula2>DATE(2100,12,31)</formula2>
    </dataValidation>
    <dataValidation sqref="E4" showDropDown="0" showInputMessage="1" showErrorMessage="1" allowBlank="0" errorTitle="Check entry" error="Choose a status from the list." promptTitle="Estimate status" prompt="Choose the current estimate status." type="list" errorStyle="stop">
      <formula1>"Draft,Review Needed,Ready to Present,Approved,Declined"</formula1>
    </dataValidation>
    <dataValidation sqref="C8:C127 E8:F127" showDropDown="0" showInputMessage="1" showErrorMessage="1" allowBlank="0" errorTitle="Check number" error="Enter zero or a positive number, or leave the cell blank." promptTitle="Nonnegative number" prompt="Enter zero or a positive number." type="decimal" errorStyle="stop" operator="greaterThanOrEqual">
      <formula1>0</formula1>
    </dataValidation>
    <dataValidation sqref="D8:D127" showDropDown="0" showInputMessage="1" showErrorMessage="1" allowBlank="0" errorTitle="Check unit" error="Choose a unit from the list." promptTitle="Unit" prompt="Choose the estimating unit." type="list" errorStyle="stop">
      <formula1>"Each,Lot,ft,hr,trip"</formula1>
    </dataValidation>
    <dataValidation sqref="G8:G127" showDropDown="0" showInputMessage="1" showErrorMessage="1" allowBlank="0" errorTitle="Check responsibility" error="Choose a responsibility from the list." promptTitle="Responsibility" prompt="Choose the party responsible for this line." type="list" errorStyle="stop">
      <formula1>"Contractor,Customer,Other"</formula1>
    </dataValidation>
    <dataValidation sqref="H8:H127" showDropDown="0" showInputMessage="1" showErrorMessage="1" allowBlank="0" errorTitle="Check line status" error="Choose a line status from the list." promptTitle="Line status" prompt="Choose how this line should be handled in the estimate." type="list" errorStyle="stop">
      <formula1>"Included,Optional,Excluded,Needs Review"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23" customWidth="1" min="3" max="3"/>
    <col width="48" customWidth="1" min="4" max="4"/>
  </cols>
  <sheetData>
    <row r="1" ht="27" customHeight="1">
      <c r="A1" s="1" t="inlineStr">
        <is>
          <t>Estimate Assumptions and Entry References</t>
        </is>
      </c>
      <c r="B1" s="35" t="n"/>
      <c r="C1" s="35" t="n"/>
      <c r="D1" s="36" t="n"/>
    </row>
    <row r="2"/>
    <row r="3">
      <c r="A3" s="2" t="inlineStr">
        <is>
          <t>Editable Assumption</t>
        </is>
      </c>
      <c r="B3" s="2" t="inlineStr">
        <is>
          <t>Value</t>
        </is>
      </c>
      <c r="C3" s="2" t="inlineStr">
        <is>
          <t>Stable Entry Choice</t>
        </is>
      </c>
      <c r="D3" s="2" t="inlineStr">
        <is>
          <t>Choices Used</t>
        </is>
      </c>
    </row>
    <row r="4" ht="24" customHeight="1">
      <c r="A4" s="26" t="inlineStr">
        <is>
          <t>Labor rate per hour</t>
        </is>
      </c>
      <c r="B4" s="24" t="n">
        <v>115</v>
      </c>
      <c r="C4" s="27" t="inlineStr">
        <is>
          <t>Units</t>
        </is>
      </c>
      <c r="D4" s="3" t="inlineStr">
        <is>
          <t>Each, Lot, ft, hr, trip</t>
        </is>
      </c>
    </row>
    <row r="5" ht="24" customHeight="1">
      <c r="A5" s="28" t="inlineStr">
        <is>
          <t>Standard line markup</t>
        </is>
      </c>
      <c r="B5" s="29" t="n">
        <v>0.32</v>
      </c>
      <c r="C5" s="30" t="inlineStr">
        <is>
          <t>Responsibility</t>
        </is>
      </c>
      <c r="D5" s="31" t="inlineStr">
        <is>
          <t>Contractor, Customer, Other</t>
        </is>
      </c>
    </row>
    <row r="6" ht="24" customHeight="1">
      <c r="A6" s="26" t="inlineStr">
        <is>
          <t>Contingency rate</t>
        </is>
      </c>
      <c r="B6" s="29" t="n">
        <v>0.05</v>
      </c>
      <c r="C6" s="27" t="inlineStr">
        <is>
          <t>Line status</t>
        </is>
      </c>
      <c r="D6" s="3" t="inlineStr">
        <is>
          <t>Included, Optional, Excluded, Needs Review</t>
        </is>
      </c>
    </row>
    <row r="7" ht="24" customHeight="1">
      <c r="A7" s="28" t="inlineStr">
        <is>
          <t>Sales tax rate (verify applicability)</t>
        </is>
      </c>
      <c r="B7" s="29" t="n">
        <v>0</v>
      </c>
      <c r="C7" s="30" t="inlineStr">
        <is>
          <t>Estimate status</t>
        </is>
      </c>
      <c r="D7" s="31" t="inlineStr">
        <is>
          <t>Draft, Review Needed, Ready to Present, Approved, Declined</t>
        </is>
      </c>
    </row>
    <row r="8" ht="24" customHeight="1">
      <c r="A8" s="26" t="inlineStr">
        <is>
          <t>Permit / filing allowance</t>
        </is>
      </c>
      <c r="B8" s="24" t="n">
        <v>250</v>
      </c>
    </row>
    <row r="9" ht="24" customHeight="1">
      <c r="A9" s="28" t="inlineStr">
        <is>
          <t>Estimate validity days</t>
        </is>
      </c>
      <c r="B9" s="32" t="n">
        <v>30</v>
      </c>
    </row>
    <row r="10" ht="24" customHeight="1">
      <c r="A10" s="26" t="inlineStr">
        <is>
          <t>Minimum line gross margin target</t>
        </is>
      </c>
      <c r="B10" s="29" t="n">
        <v>0.25</v>
      </c>
    </row>
    <row r="11" ht="24" customHeight="1">
      <c r="A11" s="28" t="inlineStr">
        <is>
          <t>Quantity alert threshold</t>
        </is>
      </c>
      <c r="B11" s="22" t="n">
        <v>100</v>
      </c>
    </row>
    <row r="12" ht="24" customHeight="1">
      <c r="A12" s="26" t="inlineStr">
        <is>
          <t>Labor hours per unit alert threshold</t>
        </is>
      </c>
      <c r="B12" s="22" t="n">
        <v>8</v>
      </c>
    </row>
    <row r="13"/>
    <row r="14">
      <c r="A14" s="5" t="inlineStr">
        <is>
          <t>Human Review Notes</t>
        </is>
      </c>
    </row>
    <row r="15" ht="58" customHeight="1">
      <c r="A15" s="33" t="inlineStr">
        <is>
          <t>All amounts are editable estimating assumptions. Verify scope, pricing, tax applicability, permit needs, equipment selection, site conditions, and responsibilities before presenting an estimate.</t>
        </is>
      </c>
    </row>
    <row r="16" ht="58" customHeight="1">
      <c r="A16" s="34" t="inlineStr">
        <is>
          <t>Equipment capacity and performance are planning inputs only. This workbook does not provide engineering approval, code compliance, certification, or guaranteed pricing.</t>
        </is>
      </c>
    </row>
  </sheetData>
  <mergeCells count="1">
    <mergeCell ref="A1:D1"/>
  </mergeCells>
  <dataValidations count="3">
    <dataValidation sqref="B4 B8 B11:B12" showDropDown="0" showInputMessage="1" showErrorMessage="1" allowBlank="0" errorTitle="Check assumption" error="Enter zero or a positive number." promptTitle="Nonnegative assumption" prompt="Enter zero or a positive number." type="decimal" errorStyle="stop" operator="greaterThanOrEqual">
      <formula1>0</formula1>
    </dataValidation>
    <dataValidation sqref="B5:B7 B10" showDropDown="0" showInputMessage="1" showErrorMessage="1" allowBlank="0" errorTitle="Check percentage" error="Enter a percentage from 0% through 100%." promptTitle="Percentage assumption" prompt="Enter a percentage from 0% through 100%." type="decimal" errorStyle="stop" operator="between">
      <formula1>0</formula1>
      <formula2>1</formula2>
    </dataValidation>
    <dataValidation sqref="B9" showDropDown="0" showInputMessage="1" showErrorMessage="1" allowBlank="0" errorTitle="Check days" error="Enter a whole number from zero through 365." promptTitle="Validity days" prompt="Enter zero through 365 days." type="whole" errorStyle="stop" operator="between">
      <formula1>0</formula1>
      <formula2>365</formula2>
    </dataValidation>
  </dataValidation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2026-09-11T22:14:20Z</dcterms:created>
  <dcterms:modified xmlns:dcterms="http://purl.org/dc/terms/" xmlns:xsi="http://www.w3.org/2001/XMLSchema-instance" xsi:type="dcterms:W3CDTF">2026-09-11T22:14:21+00:00Z</dcterms:modified>
</cp:coreProperties>
</file>